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/>
  <mc:AlternateContent xmlns:mc="http://schemas.openxmlformats.org/markup-compatibility/2006">
    <mc:Choice Requires="x15">
      <x15ac:absPath xmlns:x15ac="http://schemas.microsoft.com/office/spreadsheetml/2010/11/ac" url="R:\★R3 narani\★学年\3年生\１　各学級\１組　宮下\ミニバス\リーグ戦　最新\"/>
    </mc:Choice>
  </mc:AlternateContent>
  <xr:revisionPtr revIDLastSave="0" documentId="13_ncr:1_{C748A634-5678-469B-B25E-EF41DBF04DA9}" xr6:coauthVersionLast="36" xr6:coauthVersionMax="47" xr10:uidLastSave="{00000000-0000-0000-0000-000000000000}"/>
  <bookViews>
    <workbookView xWindow="-110" yWindow="-110" windowWidth="23260" windowHeight="12580" firstSheet="1" activeTab="4" xr2:uid="{00000000-000D-0000-FFFF-FFFF00000000}"/>
  </bookViews>
  <sheets>
    <sheet name="記入方法" sheetId="1" r:id="rId1"/>
    <sheet name="女ア・イ" sheetId="2" r:id="rId2"/>
    <sheet name="女ウ・エ" sheetId="3" r:id="rId3"/>
    <sheet name="女オ・カ・キ" sheetId="4" r:id="rId4"/>
    <sheet name="女ク・ケ" sheetId="5" r:id="rId5"/>
  </sheets>
  <calcPr calcId="191029"/>
  <extLst>
    <ext uri="GoogleSheetsCustomDataVersion1">
      <go:sheetsCustomData xmlns:go="http://customooxmlschemas.google.com/" r:id="rId9" roundtripDataSignature="AMtx7miFxGGfVLMOZc130IjTH3dO1sCYlQ=="/>
    </ext>
  </extLst>
</workbook>
</file>

<file path=xl/calcChain.xml><?xml version="1.0" encoding="utf-8"?>
<calcChain xmlns="http://schemas.openxmlformats.org/spreadsheetml/2006/main">
  <c r="H41" i="5" l="1"/>
  <c r="H33" i="2"/>
  <c r="H41" i="3"/>
  <c r="H41" i="2"/>
  <c r="H33" i="3"/>
  <c r="H33" i="5"/>
  <c r="H39" i="4"/>
  <c r="M32" i="5"/>
  <c r="M31" i="5"/>
  <c r="J31" i="5"/>
  <c r="M30" i="5"/>
  <c r="J30" i="5"/>
  <c r="G30" i="5"/>
  <c r="M40" i="5"/>
  <c r="M39" i="5"/>
  <c r="J39" i="5"/>
  <c r="M38" i="5"/>
  <c r="J38" i="5"/>
  <c r="G38" i="5"/>
  <c r="J52" i="4"/>
  <c r="J51" i="4"/>
  <c r="G51" i="4"/>
  <c r="V53" i="4"/>
  <c r="T53" i="4"/>
  <c r="Z53" i="4" s="1"/>
  <c r="P53" i="4"/>
  <c r="N53" i="4"/>
  <c r="L53" i="4"/>
  <c r="R53" i="4" s="1"/>
  <c r="X52" i="4"/>
  <c r="V52" i="4"/>
  <c r="Z52" i="4" s="1"/>
  <c r="T52" i="4"/>
  <c r="P52" i="4"/>
  <c r="R52" i="4" s="1"/>
  <c r="N52" i="4"/>
  <c r="L52" i="4"/>
  <c r="Z51" i="4"/>
  <c r="X51" i="4"/>
  <c r="V51" i="4"/>
  <c r="T51" i="4"/>
  <c r="P51" i="4"/>
  <c r="N51" i="4"/>
  <c r="L51" i="4"/>
  <c r="R51" i="4" s="1"/>
  <c r="V46" i="4"/>
  <c r="V45" i="4"/>
  <c r="V44" i="4"/>
  <c r="T46" i="4"/>
  <c r="T45" i="4"/>
  <c r="T44" i="4"/>
  <c r="J45" i="4"/>
  <c r="J44" i="4"/>
  <c r="G44" i="4"/>
  <c r="M40" i="2"/>
  <c r="M39" i="2"/>
  <c r="M38" i="2"/>
  <c r="J39" i="2"/>
  <c r="J38" i="2"/>
  <c r="G38" i="2"/>
  <c r="M32" i="2"/>
  <c r="M31" i="2"/>
  <c r="J31" i="2"/>
  <c r="M30" i="2"/>
  <c r="J30" i="2"/>
  <c r="G30" i="2"/>
  <c r="K39" i="4"/>
  <c r="I39" i="4"/>
  <c r="F39" i="4"/>
  <c r="E39" i="4"/>
  <c r="C39" i="4"/>
  <c r="B39" i="4"/>
  <c r="M38" i="4"/>
  <c r="H38" i="4"/>
  <c r="F38" i="4"/>
  <c r="E38" i="4"/>
  <c r="Y38" i="4" s="1"/>
  <c r="C38" i="4"/>
  <c r="B38" i="4"/>
  <c r="M37" i="4"/>
  <c r="J37" i="4"/>
  <c r="E37" i="4"/>
  <c r="Y37" i="4" s="1"/>
  <c r="C37" i="4"/>
  <c r="W37" i="4" s="1"/>
  <c r="B37" i="4"/>
  <c r="Y36" i="4"/>
  <c r="W36" i="4"/>
  <c r="M36" i="4"/>
  <c r="J36" i="4"/>
  <c r="O36" i="4" s="1"/>
  <c r="G36" i="4"/>
  <c r="B36" i="4"/>
  <c r="B44" i="4"/>
  <c r="L44" i="4"/>
  <c r="N44" i="4"/>
  <c r="P44" i="4"/>
  <c r="B45" i="4"/>
  <c r="C45" i="4"/>
  <c r="D45" i="4" s="1"/>
  <c r="N45" i="4" s="1"/>
  <c r="E45" i="4"/>
  <c r="B46" i="4"/>
  <c r="C46" i="4"/>
  <c r="E46" i="4"/>
  <c r="F46" i="4"/>
  <c r="H46" i="4"/>
  <c r="B51" i="4"/>
  <c r="B52" i="4"/>
  <c r="C52" i="4"/>
  <c r="E52" i="4"/>
  <c r="D52" i="4" s="1"/>
  <c r="B53" i="4"/>
  <c r="C53" i="4"/>
  <c r="E53" i="4"/>
  <c r="F53" i="4"/>
  <c r="G53" i="4" s="1"/>
  <c r="H53" i="4"/>
  <c r="M40" i="3"/>
  <c r="M39" i="3"/>
  <c r="M38" i="3"/>
  <c r="J39" i="3"/>
  <c r="J38" i="3"/>
  <c r="G38" i="3"/>
  <c r="M32" i="3"/>
  <c r="M31" i="3"/>
  <c r="J31" i="3"/>
  <c r="M30" i="3"/>
  <c r="J30" i="3"/>
  <c r="G30" i="3"/>
  <c r="K41" i="5"/>
  <c r="I41" i="5"/>
  <c r="J41" i="5" s="1"/>
  <c r="F41" i="5"/>
  <c r="E41" i="5"/>
  <c r="C41" i="5"/>
  <c r="B41" i="5"/>
  <c r="H40" i="5"/>
  <c r="F40" i="5"/>
  <c r="E40" i="5"/>
  <c r="C40" i="5"/>
  <c r="B40" i="5"/>
  <c r="Y39" i="5"/>
  <c r="E39" i="5"/>
  <c r="C39" i="5"/>
  <c r="W39" i="5" s="1"/>
  <c r="B39" i="5"/>
  <c r="Y38" i="5"/>
  <c r="W38" i="5"/>
  <c r="S38" i="5"/>
  <c r="Q38" i="5"/>
  <c r="O38" i="5"/>
  <c r="B38" i="5"/>
  <c r="K33" i="5"/>
  <c r="I33" i="5"/>
  <c r="G33" i="5"/>
  <c r="F33" i="5"/>
  <c r="W33" i="5" s="1"/>
  <c r="E33" i="5"/>
  <c r="C33" i="5"/>
  <c r="B33" i="5"/>
  <c r="H32" i="5"/>
  <c r="F32" i="5"/>
  <c r="W32" i="5" s="1"/>
  <c r="E32" i="5"/>
  <c r="C32" i="5"/>
  <c r="B32" i="5"/>
  <c r="E31" i="5"/>
  <c r="C31" i="5"/>
  <c r="B31" i="5"/>
  <c r="Y30" i="5"/>
  <c r="W30" i="5"/>
  <c r="S30" i="5"/>
  <c r="Q30" i="5"/>
  <c r="O30" i="5"/>
  <c r="U30" i="5" s="1"/>
  <c r="B30" i="5"/>
  <c r="K24" i="5"/>
  <c r="I24" i="5"/>
  <c r="J24" i="5" s="1"/>
  <c r="H24" i="5"/>
  <c r="F24" i="5"/>
  <c r="E24" i="5"/>
  <c r="D24" i="5"/>
  <c r="C24" i="5"/>
  <c r="K23" i="5"/>
  <c r="J23" i="5"/>
  <c r="I23" i="5"/>
  <c r="H23" i="5"/>
  <c r="F23" i="5"/>
  <c r="E23" i="5"/>
  <c r="D23" i="5" s="1"/>
  <c r="C23" i="5"/>
  <c r="B23" i="5"/>
  <c r="M22" i="5"/>
  <c r="H22" i="5"/>
  <c r="F22" i="5"/>
  <c r="G22" i="5" s="1"/>
  <c r="E22" i="5"/>
  <c r="D22" i="5" s="1"/>
  <c r="C22" i="5"/>
  <c r="M21" i="5"/>
  <c r="H21" i="5"/>
  <c r="Y21" i="5" s="1"/>
  <c r="F21" i="5"/>
  <c r="E21" i="5"/>
  <c r="D21" i="5" s="1"/>
  <c r="C21" i="5"/>
  <c r="B21" i="5"/>
  <c r="M20" i="5"/>
  <c r="J20" i="5"/>
  <c r="E20" i="5"/>
  <c r="D20" i="5"/>
  <c r="C20" i="5"/>
  <c r="W19" i="5" s="1"/>
  <c r="M19" i="5"/>
  <c r="J19" i="5"/>
  <c r="E19" i="5"/>
  <c r="Y19" i="5" s="1"/>
  <c r="C19" i="5"/>
  <c r="B19" i="5"/>
  <c r="M18" i="5"/>
  <c r="J18" i="5"/>
  <c r="G18" i="5"/>
  <c r="Y17" i="5"/>
  <c r="W17" i="5"/>
  <c r="O17" i="5"/>
  <c r="M17" i="5"/>
  <c r="J17" i="5"/>
  <c r="G17" i="5"/>
  <c r="Q17" i="5" s="1"/>
  <c r="B17" i="5"/>
  <c r="K12" i="5"/>
  <c r="J12" i="5" s="1"/>
  <c r="I12" i="5"/>
  <c r="H12" i="5"/>
  <c r="G12" i="5" s="1"/>
  <c r="F12" i="5"/>
  <c r="E12" i="5"/>
  <c r="D12" i="5"/>
  <c r="C12" i="5"/>
  <c r="K11" i="5"/>
  <c r="J11" i="5"/>
  <c r="I11" i="5"/>
  <c r="H11" i="5"/>
  <c r="F11" i="5"/>
  <c r="E11" i="5"/>
  <c r="D11" i="5" s="1"/>
  <c r="C11" i="5"/>
  <c r="B11" i="5"/>
  <c r="M10" i="5"/>
  <c r="H10" i="5"/>
  <c r="F10" i="5"/>
  <c r="G10" i="5" s="1"/>
  <c r="E10" i="5"/>
  <c r="D10" i="5" s="1"/>
  <c r="C10" i="5"/>
  <c r="M9" i="5"/>
  <c r="H9" i="5"/>
  <c r="Y9" i="5" s="1"/>
  <c r="F9" i="5"/>
  <c r="G9" i="5" s="1"/>
  <c r="E9" i="5"/>
  <c r="D9" i="5"/>
  <c r="S9" i="5" s="1"/>
  <c r="C9" i="5"/>
  <c r="B9" i="5"/>
  <c r="M8" i="5"/>
  <c r="J8" i="5"/>
  <c r="E8" i="5"/>
  <c r="D8" i="5"/>
  <c r="C8" i="5"/>
  <c r="AA7" i="5"/>
  <c r="W7" i="5"/>
  <c r="M7" i="5"/>
  <c r="J7" i="5"/>
  <c r="S7" i="5" s="1"/>
  <c r="E7" i="5"/>
  <c r="Y7" i="5" s="1"/>
  <c r="D7" i="5"/>
  <c r="C7" i="5"/>
  <c r="B7" i="5"/>
  <c r="M6" i="5"/>
  <c r="J6" i="5"/>
  <c r="G6" i="5"/>
  <c r="Y5" i="5"/>
  <c r="W5" i="5"/>
  <c r="O5" i="5"/>
  <c r="M5" i="5"/>
  <c r="J5" i="5"/>
  <c r="S5" i="5" s="1"/>
  <c r="G5" i="5"/>
  <c r="S17" i="5" s="1"/>
  <c r="B5" i="5"/>
  <c r="H31" i="4"/>
  <c r="F31" i="4"/>
  <c r="E31" i="4"/>
  <c r="D31" i="4"/>
  <c r="C31" i="4"/>
  <c r="H30" i="4"/>
  <c r="V30" i="4" s="1"/>
  <c r="G30" i="4"/>
  <c r="F30" i="4"/>
  <c r="E30" i="4"/>
  <c r="C30" i="4"/>
  <c r="B30" i="4"/>
  <c r="J29" i="4"/>
  <c r="E29" i="4"/>
  <c r="D29" i="4"/>
  <c r="C29" i="4"/>
  <c r="V28" i="4"/>
  <c r="T28" i="4"/>
  <c r="J28" i="4"/>
  <c r="E28" i="4"/>
  <c r="C28" i="4"/>
  <c r="B28" i="4"/>
  <c r="J27" i="4"/>
  <c r="G27" i="4"/>
  <c r="V26" i="4"/>
  <c r="T26" i="4"/>
  <c r="L26" i="4"/>
  <c r="J26" i="4"/>
  <c r="G26" i="4"/>
  <c r="P26" i="4" s="1"/>
  <c r="B26" i="4"/>
  <c r="H21" i="4"/>
  <c r="F21" i="4"/>
  <c r="E21" i="4"/>
  <c r="D21" i="4"/>
  <c r="C21" i="4"/>
  <c r="T20" i="4"/>
  <c r="Z20" i="4" s="1"/>
  <c r="H20" i="4"/>
  <c r="V20" i="4" s="1"/>
  <c r="X20" i="4" s="1"/>
  <c r="G20" i="4"/>
  <c r="F20" i="4"/>
  <c r="E20" i="4"/>
  <c r="C20" i="4"/>
  <c r="B20" i="4"/>
  <c r="J19" i="4"/>
  <c r="E19" i="4"/>
  <c r="D19" i="4"/>
  <c r="C19" i="4"/>
  <c r="X18" i="4"/>
  <c r="V18" i="4"/>
  <c r="T18" i="4"/>
  <c r="Z18" i="4" s="1"/>
  <c r="J18" i="4"/>
  <c r="E18" i="4"/>
  <c r="C18" i="4"/>
  <c r="B18" i="4"/>
  <c r="J17" i="4"/>
  <c r="G17" i="4"/>
  <c r="X16" i="4"/>
  <c r="V16" i="4"/>
  <c r="T16" i="4"/>
  <c r="Z16" i="4" s="1"/>
  <c r="J16" i="4"/>
  <c r="G16" i="4"/>
  <c r="B16" i="4"/>
  <c r="K11" i="4"/>
  <c r="I11" i="4"/>
  <c r="J11" i="4" s="1"/>
  <c r="H11" i="4"/>
  <c r="G11" i="4"/>
  <c r="F11" i="4"/>
  <c r="E11" i="4"/>
  <c r="C11" i="4"/>
  <c r="K10" i="4"/>
  <c r="Y10" i="4" s="1"/>
  <c r="I10" i="4"/>
  <c r="H10" i="4"/>
  <c r="G10" i="4"/>
  <c r="F10" i="4"/>
  <c r="E10" i="4"/>
  <c r="C10" i="4"/>
  <c r="B10" i="4"/>
  <c r="M9" i="4"/>
  <c r="H9" i="4"/>
  <c r="G9" i="4"/>
  <c r="F9" i="4"/>
  <c r="E9" i="4"/>
  <c r="C9" i="4"/>
  <c r="D9" i="4" s="1"/>
  <c r="Y8" i="4"/>
  <c r="M8" i="4"/>
  <c r="H8" i="4"/>
  <c r="G8" i="4"/>
  <c r="F8" i="4"/>
  <c r="W8" i="4" s="1"/>
  <c r="E8" i="4"/>
  <c r="C8" i="4"/>
  <c r="B8" i="4"/>
  <c r="M7" i="4"/>
  <c r="J7" i="4"/>
  <c r="E7" i="4"/>
  <c r="C7" i="4"/>
  <c r="D7" i="4" s="1"/>
  <c r="M6" i="4"/>
  <c r="J6" i="4"/>
  <c r="E6" i="4"/>
  <c r="Y6" i="4" s="1"/>
  <c r="C6" i="4"/>
  <c r="B6" i="4"/>
  <c r="M5" i="4"/>
  <c r="J5" i="4"/>
  <c r="G5" i="4"/>
  <c r="Y4" i="4"/>
  <c r="AC4" i="4" s="1"/>
  <c r="W4" i="4"/>
  <c r="M4" i="4"/>
  <c r="J4" i="4"/>
  <c r="G4" i="4"/>
  <c r="B4" i="4"/>
  <c r="W41" i="3"/>
  <c r="K41" i="3"/>
  <c r="I41" i="3"/>
  <c r="J41" i="3" s="1"/>
  <c r="Y41" i="3"/>
  <c r="F41" i="3"/>
  <c r="E41" i="3"/>
  <c r="D41" i="3" s="1"/>
  <c r="C41" i="3"/>
  <c r="B41" i="3"/>
  <c r="H40" i="3"/>
  <c r="F40" i="3"/>
  <c r="W40" i="3" s="1"/>
  <c r="E40" i="3"/>
  <c r="Y40" i="3" s="1"/>
  <c r="C40" i="3"/>
  <c r="B40" i="3"/>
  <c r="E39" i="3"/>
  <c r="Y39" i="3" s="1"/>
  <c r="C39" i="3"/>
  <c r="B39" i="3"/>
  <c r="Y38" i="3"/>
  <c r="W38" i="3"/>
  <c r="S38" i="3"/>
  <c r="Q38" i="3"/>
  <c r="O38" i="3"/>
  <c r="B38" i="3"/>
  <c r="K33" i="3"/>
  <c r="I33" i="3"/>
  <c r="F33" i="3"/>
  <c r="E33" i="3"/>
  <c r="C33" i="3"/>
  <c r="B33" i="3"/>
  <c r="H32" i="3"/>
  <c r="F32" i="3"/>
  <c r="W32" i="3" s="1"/>
  <c r="E32" i="3"/>
  <c r="C32" i="3"/>
  <c r="B32" i="3"/>
  <c r="Y31" i="3"/>
  <c r="E31" i="3"/>
  <c r="C31" i="3"/>
  <c r="B31" i="3"/>
  <c r="Y30" i="3"/>
  <c r="W30" i="3"/>
  <c r="S30" i="3"/>
  <c r="Q30" i="3"/>
  <c r="O30" i="3"/>
  <c r="B30" i="3"/>
  <c r="K24" i="3"/>
  <c r="J24" i="3"/>
  <c r="I24" i="3"/>
  <c r="H24" i="3"/>
  <c r="F24" i="3"/>
  <c r="E24" i="3"/>
  <c r="D24" i="3"/>
  <c r="C24" i="3"/>
  <c r="W23" i="3"/>
  <c r="K23" i="3"/>
  <c r="J23" i="3"/>
  <c r="I23" i="3"/>
  <c r="H23" i="3"/>
  <c r="F23" i="3"/>
  <c r="G23" i="3" s="1"/>
  <c r="E23" i="3"/>
  <c r="D23" i="3"/>
  <c r="C23" i="3"/>
  <c r="B23" i="3"/>
  <c r="H22" i="3"/>
  <c r="G22" i="3"/>
  <c r="F22" i="3"/>
  <c r="E22" i="3"/>
  <c r="C22" i="3"/>
  <c r="D22" i="3" s="1"/>
  <c r="M21" i="3"/>
  <c r="H21" i="3"/>
  <c r="G21" i="3"/>
  <c r="F21" i="3"/>
  <c r="E21" i="3"/>
  <c r="Y21" i="3" s="1"/>
  <c r="C21" i="3"/>
  <c r="B21" i="3"/>
  <c r="E20" i="3"/>
  <c r="C20" i="3"/>
  <c r="M19" i="3"/>
  <c r="J19" i="3"/>
  <c r="E19" i="3"/>
  <c r="C19" i="3"/>
  <c r="B19" i="3"/>
  <c r="AA17" i="3"/>
  <c r="Y17" i="3"/>
  <c r="W17" i="3"/>
  <c r="AC17" i="3" s="1"/>
  <c r="S17" i="3"/>
  <c r="O17" i="3"/>
  <c r="U17" i="3" s="1"/>
  <c r="M17" i="3"/>
  <c r="J17" i="3"/>
  <c r="G17" i="3"/>
  <c r="Q17" i="3" s="1"/>
  <c r="B17" i="3"/>
  <c r="K12" i="3"/>
  <c r="J12" i="3"/>
  <c r="I12" i="3"/>
  <c r="H12" i="3"/>
  <c r="F12" i="3"/>
  <c r="E12" i="3"/>
  <c r="D12" i="3"/>
  <c r="C12" i="3"/>
  <c r="W11" i="3"/>
  <c r="K11" i="3"/>
  <c r="J11" i="3"/>
  <c r="I11" i="3"/>
  <c r="H11" i="3"/>
  <c r="F11" i="3"/>
  <c r="E11" i="3"/>
  <c r="D11" i="3"/>
  <c r="C11" i="3"/>
  <c r="B11" i="3"/>
  <c r="M10" i="3"/>
  <c r="H10" i="3"/>
  <c r="F10" i="3"/>
  <c r="E10" i="3"/>
  <c r="D10" i="3"/>
  <c r="C10" i="3"/>
  <c r="M9" i="3"/>
  <c r="H9" i="3"/>
  <c r="F9" i="3"/>
  <c r="E9" i="3"/>
  <c r="D9" i="3"/>
  <c r="C9" i="3"/>
  <c r="B9" i="3"/>
  <c r="M8" i="3"/>
  <c r="J8" i="3"/>
  <c r="E8" i="3"/>
  <c r="D8" i="3"/>
  <c r="C8" i="3"/>
  <c r="M7" i="3"/>
  <c r="J7" i="3"/>
  <c r="E7" i="3"/>
  <c r="Y7" i="3" s="1"/>
  <c r="C7" i="3"/>
  <c r="B7" i="3"/>
  <c r="M6" i="3"/>
  <c r="J6" i="3"/>
  <c r="G6" i="3"/>
  <c r="Y5" i="3"/>
  <c r="AC5" i="3" s="1"/>
  <c r="W5" i="3"/>
  <c r="AA5" i="3" s="1"/>
  <c r="M5" i="3"/>
  <c r="J5" i="3"/>
  <c r="G5" i="3"/>
  <c r="Q5" i="3" s="1"/>
  <c r="B5" i="3"/>
  <c r="K41" i="2"/>
  <c r="J41" i="2" s="1"/>
  <c r="I41" i="2"/>
  <c r="F41" i="2"/>
  <c r="E41" i="2"/>
  <c r="C41" i="2"/>
  <c r="B41" i="2"/>
  <c r="H40" i="2"/>
  <c r="F40" i="2"/>
  <c r="E40" i="2"/>
  <c r="C40" i="2"/>
  <c r="B40" i="2"/>
  <c r="Y39" i="2"/>
  <c r="E39" i="2"/>
  <c r="C39" i="2"/>
  <c r="B39" i="2"/>
  <c r="Y38" i="2"/>
  <c r="W38" i="2"/>
  <c r="S38" i="2"/>
  <c r="Q38" i="2"/>
  <c r="O38" i="2"/>
  <c r="U38" i="2" s="1"/>
  <c r="B38" i="2"/>
  <c r="W33" i="2"/>
  <c r="K33" i="2"/>
  <c r="I33" i="2"/>
  <c r="F33" i="2"/>
  <c r="E33" i="2"/>
  <c r="C33" i="2"/>
  <c r="B33" i="2"/>
  <c r="H32" i="2"/>
  <c r="F32" i="2"/>
  <c r="E32" i="2"/>
  <c r="C32" i="2"/>
  <c r="B32" i="2"/>
  <c r="Y31" i="2"/>
  <c r="E31" i="2"/>
  <c r="C31" i="2"/>
  <c r="B31" i="2"/>
  <c r="Y30" i="2"/>
  <c r="W30" i="2"/>
  <c r="S30" i="2"/>
  <c r="Q30" i="2"/>
  <c r="O30" i="2"/>
  <c r="B30" i="2"/>
  <c r="K24" i="2"/>
  <c r="I24" i="2"/>
  <c r="H24" i="2"/>
  <c r="G24" i="2"/>
  <c r="F24" i="2"/>
  <c r="E24" i="2"/>
  <c r="C24" i="2"/>
  <c r="D24" i="2" s="1"/>
  <c r="K23" i="2"/>
  <c r="I23" i="2"/>
  <c r="H23" i="2"/>
  <c r="G23" i="2"/>
  <c r="F23" i="2"/>
  <c r="E23" i="2"/>
  <c r="C23" i="2"/>
  <c r="B23" i="2"/>
  <c r="M22" i="2"/>
  <c r="H22" i="2"/>
  <c r="F22" i="2"/>
  <c r="G22" i="2" s="1"/>
  <c r="E22" i="2"/>
  <c r="C22" i="2"/>
  <c r="AC21" i="2"/>
  <c r="M21" i="2"/>
  <c r="H21" i="2"/>
  <c r="Y21" i="2" s="1"/>
  <c r="G21" i="2"/>
  <c r="F21" i="2"/>
  <c r="W21" i="2" s="1"/>
  <c r="AA21" i="2" s="1"/>
  <c r="E21" i="2"/>
  <c r="C21" i="2"/>
  <c r="B21" i="2"/>
  <c r="M20" i="2"/>
  <c r="J20" i="2"/>
  <c r="E20" i="2"/>
  <c r="D20" i="2" s="1"/>
  <c r="C20" i="2"/>
  <c r="M19" i="2"/>
  <c r="J19" i="2"/>
  <c r="E19" i="2"/>
  <c r="Y19" i="2" s="1"/>
  <c r="C19" i="2"/>
  <c r="B19" i="2"/>
  <c r="M18" i="2"/>
  <c r="J18" i="2"/>
  <c r="G18" i="2"/>
  <c r="Y17" i="2"/>
  <c r="AA17" i="2" s="1"/>
  <c r="W17" i="2"/>
  <c r="AC17" i="2" s="1"/>
  <c r="M17" i="2"/>
  <c r="J17" i="2"/>
  <c r="G17" i="2"/>
  <c r="B17" i="2"/>
  <c r="K12" i="2"/>
  <c r="I12" i="2"/>
  <c r="H12" i="2"/>
  <c r="F12" i="2"/>
  <c r="G12" i="2" s="1"/>
  <c r="E12" i="2"/>
  <c r="D12" i="2" s="1"/>
  <c r="C12" i="2"/>
  <c r="K11" i="2"/>
  <c r="J11" i="2" s="1"/>
  <c r="I11" i="2"/>
  <c r="H11" i="2"/>
  <c r="Y11" i="2" s="1"/>
  <c r="G11" i="2"/>
  <c r="F11" i="2"/>
  <c r="E11" i="2"/>
  <c r="C11" i="2"/>
  <c r="B11" i="2"/>
  <c r="M10" i="2"/>
  <c r="H10" i="2"/>
  <c r="G10" i="2"/>
  <c r="F10" i="2"/>
  <c r="E10" i="2"/>
  <c r="C10" i="2"/>
  <c r="D10" i="2" s="1"/>
  <c r="Y9" i="2"/>
  <c r="M9" i="2"/>
  <c r="H9" i="2"/>
  <c r="G9" i="2"/>
  <c r="F9" i="2"/>
  <c r="W9" i="2" s="1"/>
  <c r="E9" i="2"/>
  <c r="C9" i="2"/>
  <c r="B9" i="2"/>
  <c r="M8" i="2"/>
  <c r="J8" i="2"/>
  <c r="E8" i="2"/>
  <c r="D8" i="2" s="1"/>
  <c r="C8" i="2"/>
  <c r="M7" i="2"/>
  <c r="J7" i="2"/>
  <c r="E7" i="2"/>
  <c r="Y7" i="2" s="1"/>
  <c r="D7" i="2"/>
  <c r="C7" i="2"/>
  <c r="B7" i="2"/>
  <c r="M6" i="2"/>
  <c r="J6" i="2"/>
  <c r="G6" i="2"/>
  <c r="AA5" i="2"/>
  <c r="Y5" i="2"/>
  <c r="W5" i="2"/>
  <c r="Q5" i="2"/>
  <c r="M5" i="2"/>
  <c r="J5" i="2"/>
  <c r="G5" i="2"/>
  <c r="B5" i="2"/>
  <c r="K41" i="1"/>
  <c r="Y41" i="1" s="1"/>
  <c r="I41" i="1"/>
  <c r="H41" i="1"/>
  <c r="G41" i="1"/>
  <c r="F41" i="1"/>
  <c r="E41" i="1"/>
  <c r="C41" i="1"/>
  <c r="B41" i="1"/>
  <c r="Y40" i="1"/>
  <c r="H40" i="1"/>
  <c r="F40" i="1"/>
  <c r="W40" i="1" s="1"/>
  <c r="AC40" i="1" s="1"/>
  <c r="E40" i="1"/>
  <c r="C40" i="1"/>
  <c r="B40" i="1"/>
  <c r="Y39" i="1"/>
  <c r="E39" i="1"/>
  <c r="D39" i="1"/>
  <c r="C39" i="1"/>
  <c r="Q39" i="1" s="1"/>
  <c r="B39" i="1"/>
  <c r="AC38" i="1"/>
  <c r="AA38" i="1"/>
  <c r="Y38" i="1"/>
  <c r="W38" i="1"/>
  <c r="U38" i="1"/>
  <c r="S38" i="1"/>
  <c r="Q38" i="1"/>
  <c r="O38" i="1"/>
  <c r="B38" i="1"/>
  <c r="W33" i="1"/>
  <c r="K33" i="1"/>
  <c r="I33" i="1"/>
  <c r="H33" i="1"/>
  <c r="Y33" i="1" s="1"/>
  <c r="F33" i="1"/>
  <c r="E33" i="1"/>
  <c r="D33" i="1" s="1"/>
  <c r="C33" i="1"/>
  <c r="B33" i="1"/>
  <c r="W32" i="1"/>
  <c r="AC32" i="1" s="1"/>
  <c r="M32" i="1"/>
  <c r="H32" i="1"/>
  <c r="Y32" i="1" s="1"/>
  <c r="F32" i="1"/>
  <c r="E32" i="1"/>
  <c r="D32" i="1"/>
  <c r="C32" i="1"/>
  <c r="B32" i="1"/>
  <c r="M31" i="1"/>
  <c r="J31" i="1"/>
  <c r="E31" i="1"/>
  <c r="Y31" i="1" s="1"/>
  <c r="C31" i="1"/>
  <c r="B31" i="1"/>
  <c r="Y30" i="1"/>
  <c r="W30" i="1"/>
  <c r="AC30" i="1" s="1"/>
  <c r="M30" i="1"/>
  <c r="J30" i="1"/>
  <c r="S30" i="1" s="1"/>
  <c r="G30" i="1"/>
  <c r="B30" i="1"/>
  <c r="K24" i="1"/>
  <c r="J24" i="1" s="1"/>
  <c r="I24" i="1"/>
  <c r="H24" i="1"/>
  <c r="G24" i="1"/>
  <c r="F24" i="1"/>
  <c r="E24" i="1"/>
  <c r="C24" i="1"/>
  <c r="D24" i="1" s="1"/>
  <c r="K23" i="1"/>
  <c r="J23" i="1"/>
  <c r="I23" i="1"/>
  <c r="H23" i="1"/>
  <c r="Y23" i="1" s="1"/>
  <c r="F23" i="1"/>
  <c r="G23" i="1" s="1"/>
  <c r="E23" i="1"/>
  <c r="D23" i="1" s="1"/>
  <c r="C23" i="1"/>
  <c r="B23" i="1"/>
  <c r="H22" i="1"/>
  <c r="G22" i="1" s="1"/>
  <c r="F22" i="1"/>
  <c r="E22" i="1"/>
  <c r="D22" i="1" s="1"/>
  <c r="C22" i="1"/>
  <c r="H21" i="1"/>
  <c r="Y21" i="1" s="1"/>
  <c r="AA21" i="1" s="1"/>
  <c r="F21" i="1"/>
  <c r="W21" i="1" s="1"/>
  <c r="E21" i="1"/>
  <c r="D21" i="1"/>
  <c r="C21" i="1"/>
  <c r="B21" i="1"/>
  <c r="E20" i="1"/>
  <c r="D20" i="1"/>
  <c r="C20" i="1"/>
  <c r="Y19" i="1"/>
  <c r="E19" i="1"/>
  <c r="C19" i="1"/>
  <c r="B19" i="1"/>
  <c r="Y17" i="1"/>
  <c r="AC17" i="1" s="1"/>
  <c r="W17" i="1"/>
  <c r="Q17" i="1"/>
  <c r="O17" i="1"/>
  <c r="B17" i="1"/>
  <c r="K12" i="1"/>
  <c r="J12" i="1"/>
  <c r="I12" i="1"/>
  <c r="H12" i="1"/>
  <c r="F12" i="1"/>
  <c r="G12" i="1" s="1"/>
  <c r="E12" i="1"/>
  <c r="C12" i="1"/>
  <c r="D12" i="1" s="1"/>
  <c r="K11" i="1"/>
  <c r="J11" i="1"/>
  <c r="I11" i="1"/>
  <c r="H11" i="1"/>
  <c r="Y11" i="1" s="1"/>
  <c r="F11" i="1"/>
  <c r="W11" i="1" s="1"/>
  <c r="E11" i="1"/>
  <c r="C11" i="1"/>
  <c r="B11" i="1"/>
  <c r="M10" i="1"/>
  <c r="H10" i="1"/>
  <c r="F10" i="1"/>
  <c r="G10" i="1" s="1"/>
  <c r="E10" i="1"/>
  <c r="C10" i="1"/>
  <c r="D10" i="1" s="1"/>
  <c r="M9" i="1"/>
  <c r="H9" i="1"/>
  <c r="F9" i="1"/>
  <c r="W9" i="1" s="1"/>
  <c r="E9" i="1"/>
  <c r="Y9" i="1" s="1"/>
  <c r="C9" i="1"/>
  <c r="B9" i="1"/>
  <c r="M8" i="1"/>
  <c r="J8" i="1"/>
  <c r="E8" i="1"/>
  <c r="D8" i="1"/>
  <c r="C8" i="1"/>
  <c r="M7" i="1"/>
  <c r="J7" i="1"/>
  <c r="E7" i="1"/>
  <c r="Y7" i="1" s="1"/>
  <c r="C7" i="1"/>
  <c r="W7" i="1" s="1"/>
  <c r="B7" i="1"/>
  <c r="M6" i="1"/>
  <c r="J6" i="1"/>
  <c r="G6" i="1"/>
  <c r="Y5" i="1"/>
  <c r="W5" i="1"/>
  <c r="AC5" i="1" s="1"/>
  <c r="O5" i="1"/>
  <c r="U5" i="1" s="1"/>
  <c r="M5" i="1"/>
  <c r="Q5" i="1" s="1"/>
  <c r="J5" i="1"/>
  <c r="G5" i="1"/>
  <c r="S5" i="1" s="1"/>
  <c r="B5" i="1"/>
  <c r="G33" i="3" l="1"/>
  <c r="J33" i="5"/>
  <c r="G32" i="5"/>
  <c r="Y32" i="5"/>
  <c r="AC32" i="5" s="1"/>
  <c r="AC30" i="5"/>
  <c r="D31" i="5"/>
  <c r="S31" i="5" s="1"/>
  <c r="Q31" i="5"/>
  <c r="Y31" i="5"/>
  <c r="AA30" i="5"/>
  <c r="G40" i="5"/>
  <c r="D41" i="5"/>
  <c r="S40" i="5"/>
  <c r="D40" i="5"/>
  <c r="O40" i="5" s="1"/>
  <c r="U40" i="5" s="1"/>
  <c r="W40" i="5"/>
  <c r="U38" i="5"/>
  <c r="AB53" i="4"/>
  <c r="X53" i="4"/>
  <c r="D53" i="4"/>
  <c r="G46" i="4"/>
  <c r="D46" i="4"/>
  <c r="X46" i="4"/>
  <c r="Z44" i="4"/>
  <c r="X45" i="4"/>
  <c r="X44" i="4"/>
  <c r="R44" i="4"/>
  <c r="W39" i="4"/>
  <c r="J39" i="4"/>
  <c r="G38" i="4"/>
  <c r="Y39" i="4"/>
  <c r="AA39" i="4" s="1"/>
  <c r="S36" i="4"/>
  <c r="U36" i="4" s="1"/>
  <c r="AC36" i="4"/>
  <c r="D38" i="4"/>
  <c r="Q38" i="4"/>
  <c r="O38" i="4"/>
  <c r="AC37" i="4"/>
  <c r="AA37" i="4"/>
  <c r="W38" i="4"/>
  <c r="Q36" i="4"/>
  <c r="S38" i="4"/>
  <c r="G39" i="4"/>
  <c r="AA36" i="4"/>
  <c r="D37" i="4"/>
  <c r="O37" i="4" s="1"/>
  <c r="D39" i="4"/>
  <c r="P46" i="4"/>
  <c r="L46" i="4"/>
  <c r="N46" i="4"/>
  <c r="L45" i="4"/>
  <c r="Z46" i="4"/>
  <c r="Z45" i="4"/>
  <c r="P45" i="4"/>
  <c r="U38" i="3"/>
  <c r="AA38" i="3"/>
  <c r="G40" i="3"/>
  <c r="AC38" i="3"/>
  <c r="W39" i="3"/>
  <c r="AC39" i="3" s="1"/>
  <c r="D39" i="3"/>
  <c r="Q39" i="3" s="1"/>
  <c r="G32" i="3"/>
  <c r="U30" i="3"/>
  <c r="Y33" i="3"/>
  <c r="Q31" i="3"/>
  <c r="W31" i="3"/>
  <c r="AC31" i="3" s="1"/>
  <c r="D31" i="3"/>
  <c r="AA30" i="3"/>
  <c r="D41" i="2"/>
  <c r="Y41" i="2"/>
  <c r="AA38" i="2"/>
  <c r="D40" i="2"/>
  <c r="Y40" i="2"/>
  <c r="AC38" i="2"/>
  <c r="J33" i="2"/>
  <c r="Y33" i="2"/>
  <c r="AC33" i="2" s="1"/>
  <c r="G33" i="2"/>
  <c r="D33" i="2"/>
  <c r="U30" i="2"/>
  <c r="D32" i="2"/>
  <c r="Y32" i="2"/>
  <c r="Q33" i="1"/>
  <c r="AC9" i="1"/>
  <c r="AA9" i="1"/>
  <c r="O11" i="1"/>
  <c r="AC33" i="1"/>
  <c r="AA7" i="1"/>
  <c r="AC7" i="1"/>
  <c r="AC11" i="1"/>
  <c r="AA11" i="1"/>
  <c r="AC21" i="1"/>
  <c r="S23" i="1"/>
  <c r="Q23" i="1"/>
  <c r="O23" i="1"/>
  <c r="U23" i="1" s="1"/>
  <c r="W23" i="1"/>
  <c r="G9" i="1"/>
  <c r="G11" i="1"/>
  <c r="S17" i="1"/>
  <c r="U17" i="1" s="1"/>
  <c r="AA17" i="1"/>
  <c r="D19" i="1"/>
  <c r="Q19" i="1" s="1"/>
  <c r="S19" i="1"/>
  <c r="O30" i="1"/>
  <c r="U30" i="1" s="1"/>
  <c r="O32" i="1"/>
  <c r="AA32" i="1"/>
  <c r="G33" i="1"/>
  <c r="S33" i="1" s="1"/>
  <c r="O33" i="1"/>
  <c r="G40" i="1"/>
  <c r="O5" i="2"/>
  <c r="S5" i="2"/>
  <c r="S7" i="2"/>
  <c r="Q7" i="2"/>
  <c r="W7" i="2"/>
  <c r="O7" i="2"/>
  <c r="O9" i="2"/>
  <c r="U9" i="2" s="1"/>
  <c r="S9" i="2"/>
  <c r="D9" i="2"/>
  <c r="Q9" i="2" s="1"/>
  <c r="J12" i="2"/>
  <c r="W11" i="2"/>
  <c r="D21" i="2"/>
  <c r="Y23" i="2"/>
  <c r="J23" i="2"/>
  <c r="S11" i="2"/>
  <c r="D11" i="2"/>
  <c r="Q11" i="2" s="1"/>
  <c r="O17" i="2"/>
  <c r="U17" i="2" s="1"/>
  <c r="S17" i="2"/>
  <c r="G41" i="2"/>
  <c r="W41" i="2"/>
  <c r="O41" i="2"/>
  <c r="AC39" i="5"/>
  <c r="AA39" i="5"/>
  <c r="AA5" i="1"/>
  <c r="D7" i="1"/>
  <c r="O7" i="1"/>
  <c r="D9" i="1"/>
  <c r="O9" i="1" s="1"/>
  <c r="D11" i="1"/>
  <c r="W19" i="1"/>
  <c r="G21" i="1"/>
  <c r="Q21" i="1" s="1"/>
  <c r="Q30" i="1"/>
  <c r="AA30" i="1"/>
  <c r="S31" i="1"/>
  <c r="W31" i="1"/>
  <c r="G32" i="1"/>
  <c r="S32" i="1" s="1"/>
  <c r="W39" i="1"/>
  <c r="O39" i="1"/>
  <c r="S39" i="1"/>
  <c r="O40" i="1"/>
  <c r="D40" i="1"/>
  <c r="AA40" i="1"/>
  <c r="W41" i="1"/>
  <c r="J41" i="1"/>
  <c r="AC5" i="2"/>
  <c r="Q19" i="2"/>
  <c r="W19" i="2"/>
  <c r="D19" i="2"/>
  <c r="O19" i="2" s="1"/>
  <c r="AC30" i="2"/>
  <c r="AA30" i="2"/>
  <c r="S33" i="2"/>
  <c r="W39" i="2"/>
  <c r="D39" i="2"/>
  <c r="O39" i="2" s="1"/>
  <c r="Q39" i="2"/>
  <c r="G9" i="3"/>
  <c r="S9" i="3" s="1"/>
  <c r="W9" i="3"/>
  <c r="Y19" i="3"/>
  <c r="AA23" i="3"/>
  <c r="AA33" i="1"/>
  <c r="D41" i="1"/>
  <c r="S41" i="1" s="1"/>
  <c r="D31" i="1"/>
  <c r="Q32" i="1"/>
  <c r="J33" i="1"/>
  <c r="AC9" i="2"/>
  <c r="AA9" i="2"/>
  <c r="Q17" i="2"/>
  <c r="Q32" i="2"/>
  <c r="W21" i="3"/>
  <c r="AC19" i="5"/>
  <c r="AA19" i="5"/>
  <c r="G21" i="5"/>
  <c r="S21" i="5" s="1"/>
  <c r="W21" i="5"/>
  <c r="D23" i="2"/>
  <c r="Q23" i="2" s="1"/>
  <c r="D31" i="2"/>
  <c r="O31" i="2" s="1"/>
  <c r="W31" i="2"/>
  <c r="Q9" i="3"/>
  <c r="Y9" i="3"/>
  <c r="AC11" i="3"/>
  <c r="D33" i="3"/>
  <c r="Q33" i="3" s="1"/>
  <c r="AA39" i="3"/>
  <c r="S41" i="3"/>
  <c r="W11" i="5"/>
  <c r="G11" i="5"/>
  <c r="S11" i="5" s="1"/>
  <c r="D22" i="2"/>
  <c r="J24" i="2"/>
  <c r="Q33" i="2"/>
  <c r="O33" i="2"/>
  <c r="W40" i="2"/>
  <c r="G40" i="2"/>
  <c r="S40" i="2" s="1"/>
  <c r="Q41" i="2"/>
  <c r="S41" i="2"/>
  <c r="G11" i="3"/>
  <c r="S11" i="3" s="1"/>
  <c r="D21" i="3"/>
  <c r="Q21" i="3" s="1"/>
  <c r="Y23" i="3"/>
  <c r="AC23" i="3" s="1"/>
  <c r="G24" i="3"/>
  <c r="O23" i="3" s="1"/>
  <c r="U23" i="3" s="1"/>
  <c r="AC30" i="3"/>
  <c r="D32" i="3"/>
  <c r="Y32" i="3"/>
  <c r="AC32" i="3" s="1"/>
  <c r="J33" i="3"/>
  <c r="AA40" i="3"/>
  <c r="AC40" i="3"/>
  <c r="G31" i="4"/>
  <c r="P30" i="4" s="1"/>
  <c r="T30" i="4"/>
  <c r="W23" i="2"/>
  <c r="G32" i="2"/>
  <c r="O32" i="2" s="1"/>
  <c r="W32" i="2"/>
  <c r="O5" i="3"/>
  <c r="S5" i="3"/>
  <c r="S7" i="3"/>
  <c r="W7" i="3"/>
  <c r="D7" i="3"/>
  <c r="O7" i="3" s="1"/>
  <c r="U7" i="3" s="1"/>
  <c r="Q7" i="3"/>
  <c r="G10" i="3"/>
  <c r="Y11" i="3"/>
  <c r="AA11" i="3" s="1"/>
  <c r="G12" i="3"/>
  <c r="Q11" i="3" s="1"/>
  <c r="W19" i="3"/>
  <c r="D19" i="3"/>
  <c r="S19" i="3" s="1"/>
  <c r="D20" i="3"/>
  <c r="Q23" i="3"/>
  <c r="S23" i="3"/>
  <c r="AA31" i="3"/>
  <c r="W33" i="3"/>
  <c r="Q4" i="4"/>
  <c r="Q10" i="4"/>
  <c r="O10" i="4"/>
  <c r="D10" i="4"/>
  <c r="D8" i="4"/>
  <c r="Q8" i="4" s="1"/>
  <c r="J10" i="4"/>
  <c r="D11" i="4"/>
  <c r="S10" i="4" s="1"/>
  <c r="N16" i="4"/>
  <c r="L16" i="4"/>
  <c r="G21" i="4"/>
  <c r="D28" i="4"/>
  <c r="L28" i="4" s="1"/>
  <c r="Z28" i="4"/>
  <c r="X28" i="4"/>
  <c r="D30" i="4"/>
  <c r="U5" i="5"/>
  <c r="O9" i="5"/>
  <c r="U9" i="5" s="1"/>
  <c r="Y11" i="5"/>
  <c r="G24" i="5"/>
  <c r="O23" i="5" s="1"/>
  <c r="Y23" i="5"/>
  <c r="D32" i="5"/>
  <c r="S32" i="5" s="1"/>
  <c r="D33" i="5"/>
  <c r="S33" i="5" s="1"/>
  <c r="Y33" i="5"/>
  <c r="AC33" i="5" s="1"/>
  <c r="AC41" i="3"/>
  <c r="O4" i="4"/>
  <c r="S6" i="4"/>
  <c r="W6" i="4"/>
  <c r="D6" i="4"/>
  <c r="Q6" i="4" s="1"/>
  <c r="W10" i="4"/>
  <c r="N20" i="4"/>
  <c r="L20" i="4"/>
  <c r="R20" i="4" s="1"/>
  <c r="D20" i="4"/>
  <c r="R26" i="4"/>
  <c r="AC5" i="5"/>
  <c r="AA5" i="5"/>
  <c r="Q7" i="5"/>
  <c r="W9" i="5"/>
  <c r="U17" i="5"/>
  <c r="Q21" i="5"/>
  <c r="W23" i="5"/>
  <c r="G23" i="5"/>
  <c r="Q23" i="5" s="1"/>
  <c r="W41" i="5"/>
  <c r="D40" i="3"/>
  <c r="O40" i="3" s="1"/>
  <c r="G41" i="3"/>
  <c r="Q41" i="3" s="1"/>
  <c r="AA41" i="3"/>
  <c r="AA4" i="4"/>
  <c r="AC8" i="4"/>
  <c r="AA8" i="4"/>
  <c r="P20" i="4"/>
  <c r="Z26" i="4"/>
  <c r="X26" i="4"/>
  <c r="AC7" i="5"/>
  <c r="Q9" i="5"/>
  <c r="Q11" i="5"/>
  <c r="O11" i="5"/>
  <c r="AC17" i="5"/>
  <c r="AA17" i="5"/>
  <c r="AA32" i="5"/>
  <c r="AC38" i="5"/>
  <c r="AA38" i="5"/>
  <c r="Y40" i="5"/>
  <c r="AA40" i="5" s="1"/>
  <c r="Y41" i="5"/>
  <c r="N26" i="4"/>
  <c r="N30" i="4"/>
  <c r="Q5" i="5"/>
  <c r="O7" i="5"/>
  <c r="U7" i="5" s="1"/>
  <c r="D19" i="5"/>
  <c r="O31" i="5"/>
  <c r="U31" i="5" s="1"/>
  <c r="W31" i="5"/>
  <c r="D39" i="5"/>
  <c r="O39" i="5" s="1"/>
  <c r="G41" i="5"/>
  <c r="Q41" i="5" s="1"/>
  <c r="D18" i="4"/>
  <c r="P18" i="4" s="1"/>
  <c r="AA33" i="5" l="1"/>
  <c r="Q40" i="5"/>
  <c r="AC40" i="5"/>
  <c r="AC39" i="4"/>
  <c r="O39" i="4"/>
  <c r="Q39" i="4"/>
  <c r="S39" i="4"/>
  <c r="S37" i="4"/>
  <c r="U37" i="4" s="1"/>
  <c r="Q37" i="4"/>
  <c r="U38" i="4"/>
  <c r="AC38" i="4"/>
  <c r="AA38" i="4"/>
  <c r="R45" i="4"/>
  <c r="R46" i="4"/>
  <c r="AB46" i="4" s="1"/>
  <c r="O41" i="3"/>
  <c r="U41" i="3" s="1"/>
  <c r="S39" i="3"/>
  <c r="O39" i="3"/>
  <c r="U39" i="3" s="1"/>
  <c r="AA32" i="3"/>
  <c r="O31" i="3"/>
  <c r="S31" i="3"/>
  <c r="Q40" i="2"/>
  <c r="AA33" i="2"/>
  <c r="U33" i="2"/>
  <c r="U19" i="2"/>
  <c r="S40" i="3"/>
  <c r="U40" i="3" s="1"/>
  <c r="O11" i="3"/>
  <c r="U11" i="3" s="1"/>
  <c r="AA39" i="2"/>
  <c r="AC39" i="2"/>
  <c r="U41" i="2"/>
  <c r="U32" i="1"/>
  <c r="S23" i="5"/>
  <c r="U23" i="5" s="1"/>
  <c r="S4" i="4"/>
  <c r="S41" i="5"/>
  <c r="O33" i="5"/>
  <c r="U33" i="5" s="1"/>
  <c r="O32" i="5"/>
  <c r="U32" i="5" s="1"/>
  <c r="L30" i="4"/>
  <c r="R30" i="4" s="1"/>
  <c r="N28" i="4"/>
  <c r="S8" i="4"/>
  <c r="AA33" i="3"/>
  <c r="AC33" i="3"/>
  <c r="O19" i="3"/>
  <c r="U19" i="3" s="1"/>
  <c r="S21" i="3"/>
  <c r="O33" i="3"/>
  <c r="O23" i="2"/>
  <c r="U23" i="2" s="1"/>
  <c r="O41" i="1"/>
  <c r="U41" i="1" s="1"/>
  <c r="AE41" i="1" s="1"/>
  <c r="AC9" i="3"/>
  <c r="AA9" i="3"/>
  <c r="S19" i="2"/>
  <c r="U39" i="1"/>
  <c r="O21" i="1"/>
  <c r="AC41" i="2"/>
  <c r="AA41" i="2"/>
  <c r="Q21" i="2"/>
  <c r="U7" i="2"/>
  <c r="AE30" i="1"/>
  <c r="O19" i="1"/>
  <c r="U19" i="1" s="1"/>
  <c r="U10" i="4"/>
  <c r="AA31" i="2"/>
  <c r="AC31" i="2"/>
  <c r="Q40" i="3"/>
  <c r="AC41" i="1"/>
  <c r="AA41" i="1"/>
  <c r="AA11" i="2"/>
  <c r="AC11" i="2"/>
  <c r="U33" i="1"/>
  <c r="Q19" i="5"/>
  <c r="O19" i="5"/>
  <c r="S19" i="5"/>
  <c r="AC41" i="5"/>
  <c r="AA41" i="5"/>
  <c r="U11" i="5"/>
  <c r="AE11" i="5" s="1"/>
  <c r="AC9" i="5"/>
  <c r="AA9" i="5"/>
  <c r="O41" i="5"/>
  <c r="S39" i="5"/>
  <c r="U39" i="5" s="1"/>
  <c r="Q33" i="5"/>
  <c r="Q32" i="5"/>
  <c r="P28" i="4"/>
  <c r="R28" i="4" s="1"/>
  <c r="O8" i="4"/>
  <c r="AA19" i="3"/>
  <c r="AC19" i="3"/>
  <c r="U5" i="3"/>
  <c r="AE5" i="3" s="1"/>
  <c r="Q31" i="2"/>
  <c r="O32" i="3"/>
  <c r="S32" i="3"/>
  <c r="S33" i="3"/>
  <c r="S31" i="2"/>
  <c r="U31" i="2" s="1"/>
  <c r="S23" i="2"/>
  <c r="O40" i="2"/>
  <c r="U40" i="2" s="1"/>
  <c r="Q41" i="1"/>
  <c r="O9" i="3"/>
  <c r="U9" i="3" s="1"/>
  <c r="S39" i="2"/>
  <c r="U39" i="2" s="1"/>
  <c r="S32" i="2"/>
  <c r="U32" i="2" s="1"/>
  <c r="Q40" i="1"/>
  <c r="S40" i="1"/>
  <c r="AC39" i="1"/>
  <c r="AA39" i="1"/>
  <c r="AC19" i="1"/>
  <c r="AA19" i="1"/>
  <c r="Q7" i="1"/>
  <c r="S7" i="1"/>
  <c r="U7" i="1" s="1"/>
  <c r="O11" i="2"/>
  <c r="U11" i="2" s="1"/>
  <c r="AE11" i="2" s="1"/>
  <c r="O21" i="2"/>
  <c r="AA7" i="2"/>
  <c r="AC7" i="2"/>
  <c r="U5" i="2"/>
  <c r="AC23" i="1"/>
  <c r="AA23" i="1"/>
  <c r="S21" i="1"/>
  <c r="S9" i="1"/>
  <c r="U9" i="1" s="1"/>
  <c r="AE9" i="5"/>
  <c r="R16" i="4"/>
  <c r="AA32" i="2"/>
  <c r="AC32" i="2"/>
  <c r="AA31" i="1"/>
  <c r="AC31" i="1"/>
  <c r="O6" i="4"/>
  <c r="U6" i="4" s="1"/>
  <c r="AE7" i="5"/>
  <c r="L18" i="4"/>
  <c r="R18" i="4" s="1"/>
  <c r="AB18" i="4" s="1"/>
  <c r="O21" i="5"/>
  <c r="U21" i="5" s="1"/>
  <c r="P16" i="4"/>
  <c r="N18" i="4"/>
  <c r="AA6" i="4"/>
  <c r="AC6" i="4"/>
  <c r="U4" i="4"/>
  <c r="AC31" i="5"/>
  <c r="AA31" i="5"/>
  <c r="Q39" i="5"/>
  <c r="AC23" i="5"/>
  <c r="AA23" i="5"/>
  <c r="AA10" i="4"/>
  <c r="AC10" i="4"/>
  <c r="Q19" i="3"/>
  <c r="AA7" i="3"/>
  <c r="AC7" i="3"/>
  <c r="AA23" i="2"/>
  <c r="AC23" i="2"/>
  <c r="Z30" i="4"/>
  <c r="X30" i="4"/>
  <c r="Q32" i="3"/>
  <c r="O21" i="3"/>
  <c r="AA40" i="2"/>
  <c r="AC40" i="2"/>
  <c r="AC11" i="5"/>
  <c r="AA11" i="5"/>
  <c r="AC21" i="5"/>
  <c r="AA21" i="5"/>
  <c r="AA21" i="3"/>
  <c r="AC21" i="3"/>
  <c r="O31" i="1"/>
  <c r="U31" i="1" s="1"/>
  <c r="AE31" i="1" s="1"/>
  <c r="Q31" i="1"/>
  <c r="AA19" i="2"/>
  <c r="AC19" i="2"/>
  <c r="U40" i="1"/>
  <c r="Q11" i="1"/>
  <c r="S11" i="1"/>
  <c r="U11" i="1" s="1"/>
  <c r="AE11" i="1" s="1"/>
  <c r="S21" i="2"/>
  <c r="Q9" i="1"/>
  <c r="AE32" i="5" l="1"/>
  <c r="U41" i="5"/>
  <c r="AE40" i="5" s="1"/>
  <c r="U39" i="4"/>
  <c r="AE37" i="4" s="1"/>
  <c r="AE38" i="4"/>
  <c r="AB45" i="4"/>
  <c r="AB44" i="4"/>
  <c r="AE41" i="3"/>
  <c r="U31" i="3"/>
  <c r="AE41" i="2"/>
  <c r="AE32" i="2"/>
  <c r="AB28" i="4"/>
  <c r="AB26" i="4"/>
  <c r="AE9" i="1"/>
  <c r="AE7" i="1"/>
  <c r="AE5" i="1"/>
  <c r="AE17" i="1"/>
  <c r="AE23" i="1"/>
  <c r="AE23" i="5"/>
  <c r="AE31" i="2"/>
  <c r="AE30" i="2"/>
  <c r="AE33" i="2"/>
  <c r="AE5" i="2"/>
  <c r="AB16" i="4"/>
  <c r="AE40" i="2"/>
  <c r="AE38" i="5"/>
  <c r="AE33" i="5"/>
  <c r="AE39" i="2"/>
  <c r="AE40" i="1"/>
  <c r="U32" i="3"/>
  <c r="AB20" i="4"/>
  <c r="AE7" i="2"/>
  <c r="U33" i="3"/>
  <c r="AB30" i="4"/>
  <c r="AE32" i="1"/>
  <c r="AE39" i="1"/>
  <c r="AE38" i="1"/>
  <c r="U19" i="5"/>
  <c r="AE21" i="5" s="1"/>
  <c r="U21" i="3"/>
  <c r="AE21" i="3" s="1"/>
  <c r="AE40" i="3"/>
  <c r="AE39" i="3"/>
  <c r="AE38" i="3"/>
  <c r="U21" i="2"/>
  <c r="AE21" i="2" s="1"/>
  <c r="AE9" i="3"/>
  <c r="U8" i="4"/>
  <c r="AE8" i="4" s="1"/>
  <c r="AE33" i="1"/>
  <c r="AE19" i="1"/>
  <c r="U21" i="1"/>
  <c r="AE21" i="1" s="1"/>
  <c r="AE30" i="5"/>
  <c r="AE5" i="5"/>
  <c r="AE9" i="2"/>
  <c r="AE11" i="3"/>
  <c r="AE31" i="5"/>
  <c r="AE39" i="4" l="1"/>
  <c r="AE36" i="4"/>
  <c r="AE32" i="3"/>
  <c r="AE31" i="3"/>
  <c r="AE30" i="3"/>
  <c r="AE17" i="3"/>
  <c r="AE33" i="3"/>
  <c r="AE23" i="3"/>
  <c r="AE17" i="2"/>
  <c r="AE19" i="2"/>
  <c r="AE23" i="2"/>
  <c r="AE19" i="5"/>
  <c r="AE17" i="5"/>
  <c r="AE10" i="4"/>
  <c r="AE19" i="3"/>
  <c r="AE4" i="4"/>
  <c r="AE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ID#AAAANTyixnU
習志野台第二 小学校    (2021-07-18 09:58:50)
リーグ名をいれる</t>
        </r>
      </text>
    </comment>
    <comment ref="C3" authorId="0" shapeId="0" xr:uid="{00000000-0006-0000-0000-000005000000}">
      <text>
        <r>
          <rPr>
            <sz val="11"/>
            <color theme="1"/>
            <rFont val="Arial"/>
            <family val="2"/>
          </rPr>
          <t>======
ID#AAAANTyixnE
習志野台第二 小学校    (2021-07-18 09:58:50)
チーム名をいれる</t>
        </r>
      </text>
    </comment>
    <comment ref="M9" authorId="0" shapeId="0" xr:uid="{00000000-0006-0000-0000-000002000000}">
      <text>
        <r>
          <rPr>
            <sz val="11"/>
            <color theme="1"/>
            <rFont val="Arial"/>
            <family val="2"/>
          </rPr>
          <t>======
ID#AAAANTyixnY
習志野台第二 小学校    (2021-07-18 09:58:50)
習志野台第二 小学校:</t>
        </r>
      </text>
    </comment>
    <comment ref="L10" authorId="0" shapeId="0" xr:uid="{00000000-0006-0000-0000-000004000000}">
      <text>
        <r>
          <rPr>
            <sz val="11"/>
            <color theme="1"/>
            <rFont val="Arial"/>
            <family val="2"/>
          </rPr>
          <t>======
ID#AAAANTyixnQ
習志野台第二 小学校    (2021-07-18 09:58:50)
左に表記されたチームの得点</t>
        </r>
      </text>
    </comment>
    <comment ref="M10" authorId="0" shapeId="0" xr:uid="{00000000-0006-0000-0000-000003000000}">
      <text>
        <r>
          <rPr>
            <sz val="11"/>
            <color theme="1"/>
            <rFont val="Arial"/>
            <family val="2"/>
          </rPr>
          <t>======
ID#AAAANTyixnM
習志野台第二 小学校    (2021-07-18 09:58:50)
自動で入力されます。
式を消さないでください。</t>
        </r>
      </text>
    </comment>
    <comment ref="N10" authorId="0" shapeId="0" xr:uid="{00000000-0006-0000-0000-000006000000}">
      <text>
        <r>
          <rPr>
            <sz val="11"/>
            <color theme="1"/>
            <rFont val="Arial"/>
            <family val="2"/>
          </rPr>
          <t>======
ID#AAAANTyixnI
習志野台第二 小学校    (2021-07-18 09:58:50)
左に表記されたチームの失点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gYDwp7v/TtPaOefMA9UhYFRdHEw=="/>
    </ext>
  </extLst>
</comments>
</file>

<file path=xl/sharedStrings.xml><?xml version="1.0" encoding="utf-8"?>
<sst xmlns="http://schemas.openxmlformats.org/spreadsheetml/2006/main" count="323" uniqueCount="98">
  <si>
    <t>ウ　リーグ</t>
  </si>
  <si>
    <t>習台二</t>
  </si>
  <si>
    <t>薬円台</t>
  </si>
  <si>
    <t>宮本</t>
  </si>
  <si>
    <t>小栗原</t>
  </si>
  <si>
    <t>勝</t>
  </si>
  <si>
    <t>負</t>
  </si>
  <si>
    <t>分</t>
  </si>
  <si>
    <t>勝点</t>
  </si>
  <si>
    <t>得点</t>
  </si>
  <si>
    <t>失点</t>
  </si>
  <si>
    <t>ゴール
ＡＶＧ</t>
  </si>
  <si>
    <t>得失差</t>
  </si>
  <si>
    <t>順位</t>
  </si>
  <si>
    <t>１日目</t>
  </si>
  <si>
    <t>２日目</t>
  </si>
  <si>
    <t>エ　リーグ</t>
  </si>
  <si>
    <t>ウ・エ　１、２位　リーグ</t>
  </si>
  <si>
    <t>ウ・エ　３、４位　リーグ</t>
  </si>
  <si>
    <t>ア　リーグ</t>
  </si>
  <si>
    <t>2日目　7月18日（日）予定</t>
  </si>
  <si>
    <t>行田西</t>
  </si>
  <si>
    <t>スーパーキッズ</t>
  </si>
  <si>
    <t>海神</t>
  </si>
  <si>
    <t>八木北</t>
  </si>
  <si>
    <t>イ　リーグ</t>
  </si>
  <si>
    <t>海神南</t>
  </si>
  <si>
    <t>西海神</t>
  </si>
  <si>
    <t>三山</t>
  </si>
  <si>
    <t>峰台</t>
  </si>
  <si>
    <t>ア・イ　１、２位　リーグ</t>
  </si>
  <si>
    <t>ア・イ　３、４位　リーグ</t>
  </si>
  <si>
    <t>都合により1日目のみの開催</t>
  </si>
  <si>
    <t>塚田</t>
  </si>
  <si>
    <t>七林</t>
  </si>
  <si>
    <t>船橋葛飾</t>
  </si>
  <si>
    <t>前原中野木</t>
  </si>
  <si>
    <t>オ　リーグ</t>
  </si>
  <si>
    <t>坪井</t>
  </si>
  <si>
    <t>八栄</t>
  </si>
  <si>
    <t>法典</t>
  </si>
  <si>
    <t>金杉</t>
  </si>
  <si>
    <t>カ　リーグ</t>
  </si>
  <si>
    <t>高根東</t>
  </si>
  <si>
    <t>夏見台</t>
  </si>
  <si>
    <t>高三</t>
  </si>
  <si>
    <t>キ　リーグ</t>
  </si>
  <si>
    <t>湊町</t>
  </si>
  <si>
    <t>船橋</t>
  </si>
  <si>
    <t>市場</t>
  </si>
  <si>
    <t>ク　リーグ</t>
  </si>
  <si>
    <t>高郷</t>
  </si>
  <si>
    <t>古和釜</t>
  </si>
  <si>
    <t>習一</t>
  </si>
  <si>
    <t>若松</t>
  </si>
  <si>
    <t>ケ　リーグ</t>
  </si>
  <si>
    <t>二和</t>
  </si>
  <si>
    <t>大穴</t>
  </si>
  <si>
    <t>田喜野井</t>
  </si>
  <si>
    <t>八木が谷</t>
  </si>
  <si>
    <t>行田西</t>
    <rPh sb="0" eb="2">
      <t>ギョウダ</t>
    </rPh>
    <rPh sb="2" eb="3">
      <t>ニシ</t>
    </rPh>
    <phoneticPr fontId="8"/>
  </si>
  <si>
    <t>海神南</t>
    <rPh sb="0" eb="2">
      <t>カイジン</t>
    </rPh>
    <rPh sb="2" eb="3">
      <t>ミナミ</t>
    </rPh>
    <phoneticPr fontId="8"/>
  </si>
  <si>
    <t>スーパーキッズ</t>
    <phoneticPr fontId="8"/>
  </si>
  <si>
    <t>峰台</t>
    <rPh sb="0" eb="1">
      <t>ミネ</t>
    </rPh>
    <rPh sb="1" eb="2">
      <t>ダイ</t>
    </rPh>
    <phoneticPr fontId="8"/>
  </si>
  <si>
    <t>八木北</t>
    <rPh sb="0" eb="2">
      <t>ヤギ</t>
    </rPh>
    <rPh sb="2" eb="3">
      <t>キタ</t>
    </rPh>
    <phoneticPr fontId="8"/>
  </si>
  <si>
    <t>西海神</t>
    <rPh sb="0" eb="3">
      <t>ニシカイジン</t>
    </rPh>
    <phoneticPr fontId="8"/>
  </si>
  <si>
    <t>海神</t>
    <rPh sb="0" eb="2">
      <t>カイジン</t>
    </rPh>
    <phoneticPr fontId="8"/>
  </si>
  <si>
    <t>三山</t>
    <rPh sb="0" eb="2">
      <t>ミヤマ</t>
    </rPh>
    <phoneticPr fontId="8"/>
  </si>
  <si>
    <t>宮本</t>
    <rPh sb="0" eb="2">
      <t>ミヤモト</t>
    </rPh>
    <phoneticPr fontId="8"/>
  </si>
  <si>
    <t>七林</t>
    <rPh sb="0" eb="2">
      <t>ナナバヤシ</t>
    </rPh>
    <phoneticPr fontId="8"/>
  </si>
  <si>
    <t>小栗原</t>
    <rPh sb="0" eb="3">
      <t>オグリハラ</t>
    </rPh>
    <phoneticPr fontId="8"/>
  </si>
  <si>
    <t>船橋葛飾</t>
    <rPh sb="0" eb="2">
      <t>フナバシ</t>
    </rPh>
    <rPh sb="2" eb="4">
      <t>カツシカ</t>
    </rPh>
    <phoneticPr fontId="8"/>
  </si>
  <si>
    <t>塚田</t>
    <rPh sb="0" eb="2">
      <t>ツカダ</t>
    </rPh>
    <phoneticPr fontId="8"/>
  </si>
  <si>
    <t>薬円台</t>
    <rPh sb="0" eb="3">
      <t>ヤクエンダイ</t>
    </rPh>
    <phoneticPr fontId="8"/>
  </si>
  <si>
    <t>前原中野木</t>
    <rPh sb="0" eb="2">
      <t>マエハラ</t>
    </rPh>
    <rPh sb="2" eb="5">
      <t>ナカノキ</t>
    </rPh>
    <phoneticPr fontId="8"/>
  </si>
  <si>
    <t>オ・カ・キ　１、２位　リーグ</t>
    <phoneticPr fontId="8"/>
  </si>
  <si>
    <t>オ・カ・キ　２、３位　リーグ</t>
    <phoneticPr fontId="8"/>
  </si>
  <si>
    <t>オ・カ・キ　３、４位　リーグ</t>
    <phoneticPr fontId="8"/>
  </si>
  <si>
    <t>法典</t>
    <rPh sb="0" eb="2">
      <t>ホウテン</t>
    </rPh>
    <phoneticPr fontId="8"/>
  </si>
  <si>
    <t>高根東</t>
    <rPh sb="0" eb="2">
      <t>タカネ</t>
    </rPh>
    <rPh sb="2" eb="3">
      <t>ヒガシ</t>
    </rPh>
    <phoneticPr fontId="8"/>
  </si>
  <si>
    <t>湊町</t>
    <rPh sb="0" eb="1">
      <t>ミナト</t>
    </rPh>
    <rPh sb="1" eb="2">
      <t>マチ</t>
    </rPh>
    <phoneticPr fontId="8"/>
  </si>
  <si>
    <t>坪井</t>
    <rPh sb="0" eb="2">
      <t>ツボイ</t>
    </rPh>
    <phoneticPr fontId="8"/>
  </si>
  <si>
    <t>夏見台</t>
    <rPh sb="0" eb="3">
      <t>ナツミダイ</t>
    </rPh>
    <phoneticPr fontId="8"/>
  </si>
  <si>
    <t>船橋</t>
    <rPh sb="0" eb="2">
      <t>フナバシ</t>
    </rPh>
    <phoneticPr fontId="8"/>
  </si>
  <si>
    <t>八栄</t>
    <rPh sb="0" eb="1">
      <t>ハチ</t>
    </rPh>
    <rPh sb="1" eb="2">
      <t>サカエ</t>
    </rPh>
    <phoneticPr fontId="8"/>
  </si>
  <si>
    <t>高三</t>
    <rPh sb="0" eb="1">
      <t>タカ</t>
    </rPh>
    <rPh sb="1" eb="2">
      <t>サン</t>
    </rPh>
    <phoneticPr fontId="8"/>
  </si>
  <si>
    <t>市場</t>
    <rPh sb="0" eb="2">
      <t>イチバ</t>
    </rPh>
    <phoneticPr fontId="8"/>
  </si>
  <si>
    <t>金杉</t>
    <rPh sb="0" eb="2">
      <t>カナスギ</t>
    </rPh>
    <phoneticPr fontId="8"/>
  </si>
  <si>
    <t>ク・ケ　１、２位　リーグ</t>
    <phoneticPr fontId="8"/>
  </si>
  <si>
    <t>ク・ケ　３、４位　リーグ</t>
    <phoneticPr fontId="8"/>
  </si>
  <si>
    <t>古和釜</t>
    <rPh sb="0" eb="3">
      <t>コワガマ</t>
    </rPh>
    <phoneticPr fontId="8"/>
  </si>
  <si>
    <t>大穴</t>
    <rPh sb="0" eb="2">
      <t>オオアナ</t>
    </rPh>
    <phoneticPr fontId="8"/>
  </si>
  <si>
    <t>高郷</t>
    <rPh sb="0" eb="2">
      <t>タカサト</t>
    </rPh>
    <phoneticPr fontId="8"/>
  </si>
  <si>
    <t>二和</t>
    <rPh sb="0" eb="1">
      <t>フタ</t>
    </rPh>
    <rPh sb="1" eb="2">
      <t>ワ</t>
    </rPh>
    <phoneticPr fontId="8"/>
  </si>
  <si>
    <t>習一</t>
    <rPh sb="0" eb="1">
      <t>シュウ</t>
    </rPh>
    <rPh sb="1" eb="2">
      <t>ハジメ</t>
    </rPh>
    <phoneticPr fontId="8"/>
  </si>
  <si>
    <t>田喜野井</t>
    <rPh sb="0" eb="4">
      <t>タキノイ</t>
    </rPh>
    <phoneticPr fontId="8"/>
  </si>
  <si>
    <t>若松</t>
    <rPh sb="0" eb="2">
      <t>ワカマツ</t>
    </rPh>
    <phoneticPr fontId="8"/>
  </si>
  <si>
    <t>八木が谷</t>
    <rPh sb="0" eb="2">
      <t>ヤギ</t>
    </rPh>
    <rPh sb="3" eb="4">
      <t>タニ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</si>
</sst>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8"/>
      <color theme="1"/>
      <name val="Calibri"/>
      <family val="2"/>
    </font>
    <font>
      <sz val="11"/>
      <name val="Arial"/>
      <family val="2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workbookViewId="0"/>
  </sheetViews>
  <sheetFormatPr defaultColWidth="12.58203125" defaultRowHeight="15" customHeight="1" x14ac:dyDescent="0.3"/>
  <cols>
    <col min="1" max="1" width="8" customWidth="1"/>
    <col min="2" max="2" width="7.1640625" customWidth="1"/>
    <col min="3" max="14" width="3.5" customWidth="1"/>
    <col min="15" max="26" width="2.08203125" customWidth="1"/>
    <col min="27" max="28" width="2.5" customWidth="1"/>
    <col min="29" max="32" width="2.08203125" customWidth="1"/>
  </cols>
  <sheetData>
    <row r="1" spans="1:32" ht="18" customHeight="1" x14ac:dyDescent="0.3"/>
    <row r="2" spans="1:32" ht="18" customHeight="1" x14ac:dyDescent="0.3">
      <c r="C2" s="35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32" ht="18" customHeight="1" x14ac:dyDescent="0.3">
      <c r="B3" s="37"/>
      <c r="C3" s="40" t="s">
        <v>1</v>
      </c>
      <c r="D3" s="27"/>
      <c r="E3" s="28"/>
      <c r="F3" s="40" t="s">
        <v>2</v>
      </c>
      <c r="G3" s="27"/>
      <c r="H3" s="28"/>
      <c r="I3" s="40" t="s">
        <v>3</v>
      </c>
      <c r="J3" s="27"/>
      <c r="K3" s="28"/>
      <c r="L3" s="40" t="s">
        <v>4</v>
      </c>
      <c r="M3" s="27"/>
      <c r="N3" s="28"/>
      <c r="O3" s="31" t="s">
        <v>5</v>
      </c>
      <c r="P3" s="28"/>
      <c r="Q3" s="31" t="s">
        <v>6</v>
      </c>
      <c r="R3" s="28"/>
      <c r="S3" s="31" t="s">
        <v>7</v>
      </c>
      <c r="T3" s="28"/>
      <c r="U3" s="31" t="s">
        <v>8</v>
      </c>
      <c r="V3" s="28"/>
      <c r="W3" s="31" t="s">
        <v>9</v>
      </c>
      <c r="X3" s="28"/>
      <c r="Y3" s="31" t="s">
        <v>10</v>
      </c>
      <c r="Z3" s="28"/>
      <c r="AA3" s="34" t="s">
        <v>11</v>
      </c>
      <c r="AB3" s="28"/>
      <c r="AC3" s="39" t="s">
        <v>12</v>
      </c>
      <c r="AD3" s="28"/>
      <c r="AE3" s="31" t="s">
        <v>13</v>
      </c>
      <c r="AF3" s="28"/>
    </row>
    <row r="4" spans="1:32" ht="18" customHeight="1" x14ac:dyDescent="0.3">
      <c r="B4" s="38"/>
      <c r="C4" s="32"/>
      <c r="D4" s="36"/>
      <c r="E4" s="33"/>
      <c r="F4" s="32"/>
      <c r="G4" s="36"/>
      <c r="H4" s="33"/>
      <c r="I4" s="32"/>
      <c r="J4" s="36"/>
      <c r="K4" s="33"/>
      <c r="L4" s="32"/>
      <c r="M4" s="36"/>
      <c r="N4" s="33"/>
      <c r="O4" s="32"/>
      <c r="P4" s="33"/>
      <c r="Q4" s="32"/>
      <c r="R4" s="33"/>
      <c r="S4" s="32"/>
      <c r="T4" s="33"/>
      <c r="U4" s="32"/>
      <c r="V4" s="33"/>
      <c r="W4" s="32"/>
      <c r="X4" s="33"/>
      <c r="Y4" s="32"/>
      <c r="Z4" s="33"/>
      <c r="AA4" s="32"/>
      <c r="AB4" s="33"/>
      <c r="AC4" s="32"/>
      <c r="AD4" s="33"/>
      <c r="AE4" s="32"/>
      <c r="AF4" s="33"/>
    </row>
    <row r="5" spans="1:32" ht="18" customHeight="1" x14ac:dyDescent="0.3">
      <c r="A5" s="1" t="s">
        <v>14</v>
      </c>
      <c r="B5" s="43" t="str">
        <f>C3</f>
        <v>習台二</v>
      </c>
      <c r="C5" s="26"/>
      <c r="D5" s="27"/>
      <c r="E5" s="28"/>
      <c r="F5" s="2">
        <v>37</v>
      </c>
      <c r="G5" s="3" t="str">
        <f t="shared" ref="G5:G6" si="0">IF(F5=H5,"△",IF(F5&gt;H5,"○",IF(F5&lt;H5,"●")))</f>
        <v>●</v>
      </c>
      <c r="H5" s="4">
        <v>39</v>
      </c>
      <c r="I5" s="2">
        <v>22</v>
      </c>
      <c r="J5" s="3" t="str">
        <f t="shared" ref="J5:J8" si="1">IF(I5=K5,"△",IF(I5&gt;K5,"○",IF(I5&lt;K5,"●")))</f>
        <v>●</v>
      </c>
      <c r="K5" s="4">
        <v>42</v>
      </c>
      <c r="L5" s="2">
        <v>22</v>
      </c>
      <c r="M5" s="3" t="str">
        <f t="shared" ref="M5:M10" si="2">IF(L5=N5,"△",IF(L5&gt;N5,"○",IF(L5&lt;N5,"●")))</f>
        <v>●</v>
      </c>
      <c r="N5" s="4">
        <v>30</v>
      </c>
      <c r="O5" s="31">
        <f>COUNTIF($C5:$N6,"○")</f>
        <v>2</v>
      </c>
      <c r="P5" s="28"/>
      <c r="Q5" s="31">
        <f>COUNTIF($C$5:$N$6,"●")</f>
        <v>4</v>
      </c>
      <c r="R5" s="28"/>
      <c r="S5" s="31">
        <f>COUNTIF($C$5:$N$6,"△")</f>
        <v>0</v>
      </c>
      <c r="T5" s="28"/>
      <c r="U5" s="31">
        <f>(O5*3)+(S5*1)</f>
        <v>6</v>
      </c>
      <c r="V5" s="28"/>
      <c r="W5" s="41">
        <f>SUM(F5:F6,I5:I6,L5:L6)</f>
        <v>198</v>
      </c>
      <c r="X5" s="28"/>
      <c r="Y5" s="41">
        <f>SUM(H5:H6,K5:K6,N5:N6)</f>
        <v>198</v>
      </c>
      <c r="Z5" s="28"/>
      <c r="AA5" s="41">
        <f>W5/Y5</f>
        <v>1</v>
      </c>
      <c r="AB5" s="28"/>
      <c r="AC5" s="42">
        <f>W5-Y5</f>
        <v>0</v>
      </c>
      <c r="AD5" s="28"/>
      <c r="AE5" s="31">
        <f>RANK(U5,$U$5:$V$12)</f>
        <v>3</v>
      </c>
      <c r="AF5" s="28"/>
    </row>
    <row r="6" spans="1:32" ht="18" customHeight="1" x14ac:dyDescent="0.3">
      <c r="A6" s="1" t="s">
        <v>15</v>
      </c>
      <c r="B6" s="38"/>
      <c r="C6" s="32"/>
      <c r="D6" s="36"/>
      <c r="E6" s="33"/>
      <c r="F6" s="2">
        <v>45</v>
      </c>
      <c r="G6" s="3" t="str">
        <f t="shared" si="0"/>
        <v>○</v>
      </c>
      <c r="H6" s="4">
        <v>34</v>
      </c>
      <c r="I6" s="2">
        <v>30</v>
      </c>
      <c r="J6" s="3" t="str">
        <f t="shared" si="1"/>
        <v>●</v>
      </c>
      <c r="K6" s="4">
        <v>32</v>
      </c>
      <c r="L6" s="2">
        <v>42</v>
      </c>
      <c r="M6" s="3" t="str">
        <f t="shared" si="2"/>
        <v>○</v>
      </c>
      <c r="N6" s="4">
        <v>21</v>
      </c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32"/>
      <c r="AB6" s="33"/>
      <c r="AC6" s="32"/>
      <c r="AD6" s="33"/>
      <c r="AE6" s="32"/>
      <c r="AF6" s="33"/>
    </row>
    <row r="7" spans="1:32" ht="18" customHeight="1" x14ac:dyDescent="0.3">
      <c r="B7" s="43" t="str">
        <f>F3</f>
        <v>薬円台</v>
      </c>
      <c r="C7" s="5">
        <f t="shared" ref="C7:C8" si="3">H5</f>
        <v>39</v>
      </c>
      <c r="D7" s="6" t="str">
        <f t="shared" ref="D7:D12" si="4">IF(C7=E7,"△",IF(C7&gt;E7,"○",IF(C7&lt;E7,"●")))</f>
        <v>○</v>
      </c>
      <c r="E7" s="7">
        <f t="shared" ref="E7:E8" si="5">F5</f>
        <v>37</v>
      </c>
      <c r="F7" s="26"/>
      <c r="G7" s="27"/>
      <c r="H7" s="28"/>
      <c r="I7" s="2">
        <v>19</v>
      </c>
      <c r="J7" s="3" t="str">
        <f t="shared" si="1"/>
        <v>●</v>
      </c>
      <c r="K7" s="4">
        <v>23</v>
      </c>
      <c r="L7" s="2">
        <v>27</v>
      </c>
      <c r="M7" s="3" t="str">
        <f t="shared" si="2"/>
        <v>●</v>
      </c>
      <c r="N7" s="4">
        <v>46</v>
      </c>
      <c r="O7" s="31">
        <f>COUNTIF($C7:$N8,"○")</f>
        <v>2</v>
      </c>
      <c r="P7" s="28"/>
      <c r="Q7" s="31">
        <f>COUNTIF($C7:$N8,"●")</f>
        <v>4</v>
      </c>
      <c r="R7" s="28"/>
      <c r="S7" s="31">
        <f>COUNTIF($C7:$N8,"△")</f>
        <v>0</v>
      </c>
      <c r="T7" s="28"/>
      <c r="U7" s="31">
        <f>(O7*3)+(S7*1)</f>
        <v>6</v>
      </c>
      <c r="V7" s="28"/>
      <c r="W7" s="41">
        <f>SUM(C7:C8,I7:I8,L7:L8)</f>
        <v>173</v>
      </c>
      <c r="X7" s="28"/>
      <c r="Y7" s="41">
        <f>SUM(E7:E8,K7:K8,N7:N8)</f>
        <v>227</v>
      </c>
      <c r="Z7" s="28"/>
      <c r="AA7" s="41">
        <f>W7/Y7</f>
        <v>0.76211453744493396</v>
      </c>
      <c r="AB7" s="28"/>
      <c r="AC7" s="42">
        <f>W7-Y7</f>
        <v>-54</v>
      </c>
      <c r="AD7" s="28"/>
      <c r="AE7" s="31">
        <f>RANK(U7,U$5:V$12)</f>
        <v>3</v>
      </c>
      <c r="AF7" s="28"/>
    </row>
    <row r="8" spans="1:32" ht="18" customHeight="1" x14ac:dyDescent="0.3">
      <c r="B8" s="38"/>
      <c r="C8" s="5">
        <f t="shared" si="3"/>
        <v>34</v>
      </c>
      <c r="D8" s="6" t="str">
        <f t="shared" si="4"/>
        <v>●</v>
      </c>
      <c r="E8" s="7">
        <f t="shared" si="5"/>
        <v>45</v>
      </c>
      <c r="F8" s="32"/>
      <c r="G8" s="36"/>
      <c r="H8" s="33"/>
      <c r="I8" s="2">
        <v>21</v>
      </c>
      <c r="J8" s="3" t="str">
        <f t="shared" si="1"/>
        <v>●</v>
      </c>
      <c r="K8" s="4">
        <v>52</v>
      </c>
      <c r="L8" s="2">
        <v>33</v>
      </c>
      <c r="M8" s="3" t="str">
        <f t="shared" si="2"/>
        <v>○</v>
      </c>
      <c r="N8" s="4">
        <v>24</v>
      </c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3"/>
      <c r="AA8" s="32"/>
      <c r="AB8" s="33"/>
      <c r="AC8" s="32"/>
      <c r="AD8" s="33"/>
      <c r="AE8" s="32"/>
      <c r="AF8" s="33"/>
    </row>
    <row r="9" spans="1:32" ht="18" customHeight="1" x14ac:dyDescent="0.3">
      <c r="B9" s="43" t="str">
        <f>I3</f>
        <v>宮本</v>
      </c>
      <c r="C9" s="5">
        <f t="shared" ref="C9:C10" si="6">K5</f>
        <v>42</v>
      </c>
      <c r="D9" s="6" t="str">
        <f t="shared" si="4"/>
        <v>○</v>
      </c>
      <c r="E9" s="7">
        <f t="shared" ref="E9:E10" si="7">I5</f>
        <v>22</v>
      </c>
      <c r="F9" s="5">
        <f t="shared" ref="F9:F10" si="8">K7</f>
        <v>23</v>
      </c>
      <c r="G9" s="6" t="str">
        <f t="shared" ref="G9:G12" si="9">IF(F9=H9,"△",IF(F9&gt;H9,"○",IF(F9&lt;H9,"●")))</f>
        <v>○</v>
      </c>
      <c r="H9" s="7">
        <f t="shared" ref="H9:H10" si="10">I7</f>
        <v>19</v>
      </c>
      <c r="I9" s="26"/>
      <c r="J9" s="27"/>
      <c r="K9" s="28"/>
      <c r="L9" s="2">
        <v>41</v>
      </c>
      <c r="M9" s="3" t="str">
        <f t="shared" si="2"/>
        <v>○</v>
      </c>
      <c r="N9" s="4">
        <v>20</v>
      </c>
      <c r="O9" s="31">
        <f>COUNTIF($C9:$N10,"○")</f>
        <v>5</v>
      </c>
      <c r="P9" s="28"/>
      <c r="Q9" s="31">
        <f>COUNTIF($C9:$N10,"●")</f>
        <v>1</v>
      </c>
      <c r="R9" s="28"/>
      <c r="S9" s="31">
        <f>COUNTIF($C9:$N10,"△")</f>
        <v>0</v>
      </c>
      <c r="T9" s="28"/>
      <c r="U9" s="31">
        <f>(O9*3)+(S9*1)</f>
        <v>15</v>
      </c>
      <c r="V9" s="28"/>
      <c r="W9" s="41">
        <f>SUM(F9:F10,C9:C10,L9:L10)</f>
        <v>219</v>
      </c>
      <c r="X9" s="28"/>
      <c r="Y9" s="41">
        <f>SUM(H9:H10,E9:E10,N9:N10)</f>
        <v>144</v>
      </c>
      <c r="Z9" s="28"/>
      <c r="AA9" s="41">
        <f>W9/Y9</f>
        <v>1.5208333333333333</v>
      </c>
      <c r="AB9" s="28"/>
      <c r="AC9" s="42">
        <f>W9-Y9</f>
        <v>75</v>
      </c>
      <c r="AD9" s="28"/>
      <c r="AE9" s="31">
        <f>RANK(U9,U$5:V$12)</f>
        <v>1</v>
      </c>
      <c r="AF9" s="28"/>
    </row>
    <row r="10" spans="1:32" ht="18" customHeight="1" x14ac:dyDescent="0.3">
      <c r="B10" s="38"/>
      <c r="C10" s="5">
        <f t="shared" si="6"/>
        <v>32</v>
      </c>
      <c r="D10" s="6" t="str">
        <f t="shared" si="4"/>
        <v>○</v>
      </c>
      <c r="E10" s="7">
        <f t="shared" si="7"/>
        <v>30</v>
      </c>
      <c r="F10" s="5">
        <f t="shared" si="8"/>
        <v>52</v>
      </c>
      <c r="G10" s="6" t="str">
        <f t="shared" si="9"/>
        <v>○</v>
      </c>
      <c r="H10" s="7">
        <f t="shared" si="10"/>
        <v>21</v>
      </c>
      <c r="I10" s="32"/>
      <c r="J10" s="36"/>
      <c r="K10" s="33"/>
      <c r="L10" s="2">
        <v>29</v>
      </c>
      <c r="M10" s="3" t="str">
        <f t="shared" si="2"/>
        <v>●</v>
      </c>
      <c r="N10" s="4">
        <v>32</v>
      </c>
      <c r="O10" s="32"/>
      <c r="P10" s="33"/>
      <c r="Q10" s="32"/>
      <c r="R10" s="33"/>
      <c r="S10" s="32"/>
      <c r="T10" s="33"/>
      <c r="U10" s="32"/>
      <c r="V10" s="33"/>
      <c r="W10" s="32"/>
      <c r="X10" s="33"/>
      <c r="Y10" s="32"/>
      <c r="Z10" s="33"/>
      <c r="AA10" s="32"/>
      <c r="AB10" s="33"/>
      <c r="AC10" s="32"/>
      <c r="AD10" s="33"/>
      <c r="AE10" s="32"/>
      <c r="AF10" s="33"/>
    </row>
    <row r="11" spans="1:32" ht="18" customHeight="1" x14ac:dyDescent="0.3">
      <c r="B11" s="43" t="str">
        <f>L3</f>
        <v>小栗原</v>
      </c>
      <c r="C11" s="5">
        <f t="shared" ref="C11:C12" si="11">N5</f>
        <v>30</v>
      </c>
      <c r="D11" s="6" t="str">
        <f t="shared" si="4"/>
        <v>○</v>
      </c>
      <c r="E11" s="7">
        <f t="shared" ref="E11:E12" si="12">L5</f>
        <v>22</v>
      </c>
      <c r="F11" s="5">
        <f t="shared" ref="F11:F12" si="13">N7</f>
        <v>46</v>
      </c>
      <c r="G11" s="6" t="str">
        <f t="shared" si="9"/>
        <v>○</v>
      </c>
      <c r="H11" s="7">
        <f>I7</f>
        <v>19</v>
      </c>
      <c r="I11" s="5">
        <f t="shared" ref="I11:I12" si="14">N9</f>
        <v>20</v>
      </c>
      <c r="J11" s="6" t="str">
        <f t="shared" ref="J11:J12" si="15">IF(I11=K11,"△",IF(I11&gt;K11,"○",IF(I11&lt;K11,"●")))</f>
        <v>●</v>
      </c>
      <c r="K11" s="7">
        <f t="shared" ref="K11:K12" si="16">L9</f>
        <v>41</v>
      </c>
      <c r="L11" s="26"/>
      <c r="M11" s="27"/>
      <c r="N11" s="28"/>
      <c r="O11" s="31">
        <f>COUNTIF($C11:$N12,"○")</f>
        <v>3</v>
      </c>
      <c r="P11" s="28"/>
      <c r="Q11" s="31">
        <f>COUNTIF($C11:$N12,"●")</f>
        <v>3</v>
      </c>
      <c r="R11" s="28"/>
      <c r="S11" s="31">
        <f>COUNTIF($C11:$N12,"△")</f>
        <v>0</v>
      </c>
      <c r="T11" s="28"/>
      <c r="U11" s="31">
        <f>(O11*3)+(S11*1)</f>
        <v>9</v>
      </c>
      <c r="V11" s="28"/>
      <c r="W11" s="41">
        <f>SUM(F11:F12,I11:I12,C11:C12)</f>
        <v>173</v>
      </c>
      <c r="X11" s="28"/>
      <c r="Y11" s="41">
        <f>SUM(H11:H12,K11:K12,E11:E12)</f>
        <v>186</v>
      </c>
      <c r="Z11" s="28"/>
      <c r="AA11" s="41">
        <f>W11/Y11</f>
        <v>0.93010752688172038</v>
      </c>
      <c r="AB11" s="28"/>
      <c r="AC11" s="42">
        <f>W11-Y11</f>
        <v>-13</v>
      </c>
      <c r="AD11" s="28"/>
      <c r="AE11" s="31">
        <f>RANK(U11,U$5:V$12)</f>
        <v>2</v>
      </c>
      <c r="AF11" s="28"/>
    </row>
    <row r="12" spans="1:32" ht="18" customHeight="1" x14ac:dyDescent="0.3">
      <c r="B12" s="38"/>
      <c r="C12" s="5">
        <f t="shared" si="11"/>
        <v>21</v>
      </c>
      <c r="D12" s="6" t="str">
        <f t="shared" si="4"/>
        <v>●</v>
      </c>
      <c r="E12" s="7">
        <f t="shared" si="12"/>
        <v>42</v>
      </c>
      <c r="F12" s="5">
        <f t="shared" si="13"/>
        <v>24</v>
      </c>
      <c r="G12" s="6" t="str">
        <f t="shared" si="9"/>
        <v>●</v>
      </c>
      <c r="H12" s="7">
        <f>L8</f>
        <v>33</v>
      </c>
      <c r="I12" s="5">
        <f t="shared" si="14"/>
        <v>32</v>
      </c>
      <c r="J12" s="6" t="str">
        <f t="shared" si="15"/>
        <v>○</v>
      </c>
      <c r="K12" s="7">
        <f t="shared" si="16"/>
        <v>29</v>
      </c>
      <c r="L12" s="32"/>
      <c r="M12" s="36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</row>
    <row r="13" spans="1:32" ht="18" customHeight="1" x14ac:dyDescent="0.3"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9"/>
      <c r="N13" s="9"/>
      <c r="O13" s="8"/>
      <c r="P13" s="8"/>
      <c r="Q13" s="8"/>
      <c r="R13" s="8"/>
      <c r="S13" s="8"/>
      <c r="T13" s="8"/>
      <c r="U13" s="8"/>
      <c r="V13" s="8"/>
      <c r="W13" s="10"/>
      <c r="X13" s="10"/>
      <c r="Y13" s="10"/>
      <c r="Z13" s="10"/>
      <c r="AA13" s="10"/>
      <c r="AB13" s="10"/>
      <c r="AC13" s="11"/>
      <c r="AD13" s="11"/>
      <c r="AE13" s="8"/>
      <c r="AF13" s="8"/>
    </row>
    <row r="14" spans="1:32" ht="18" customHeight="1" x14ac:dyDescent="0.3">
      <c r="C14" s="35" t="s">
        <v>16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AE14" s="12"/>
      <c r="AF14" s="12"/>
    </row>
    <row r="15" spans="1:32" ht="18" customHeight="1" x14ac:dyDescent="0.3">
      <c r="B15" s="37"/>
      <c r="C15" s="31"/>
      <c r="D15" s="27"/>
      <c r="E15" s="28"/>
      <c r="F15" s="31"/>
      <c r="G15" s="27"/>
      <c r="H15" s="28"/>
      <c r="I15" s="31"/>
      <c r="J15" s="27"/>
      <c r="K15" s="28"/>
      <c r="L15" s="31"/>
      <c r="M15" s="27"/>
      <c r="N15" s="28"/>
      <c r="O15" s="31" t="s">
        <v>5</v>
      </c>
      <c r="P15" s="28"/>
      <c r="Q15" s="31" t="s">
        <v>6</v>
      </c>
      <c r="R15" s="28"/>
      <c r="S15" s="31" t="s">
        <v>7</v>
      </c>
      <c r="T15" s="28"/>
      <c r="U15" s="31" t="s">
        <v>8</v>
      </c>
      <c r="V15" s="28"/>
      <c r="W15" s="31" t="s">
        <v>9</v>
      </c>
      <c r="X15" s="28"/>
      <c r="Y15" s="31" t="s">
        <v>10</v>
      </c>
      <c r="Z15" s="28"/>
      <c r="AA15" s="34" t="s">
        <v>11</v>
      </c>
      <c r="AB15" s="28"/>
      <c r="AC15" s="39" t="s">
        <v>12</v>
      </c>
      <c r="AD15" s="28"/>
      <c r="AE15" s="31" t="s">
        <v>13</v>
      </c>
      <c r="AF15" s="28"/>
    </row>
    <row r="16" spans="1:32" ht="18" customHeight="1" x14ac:dyDescent="0.3">
      <c r="B16" s="38"/>
      <c r="C16" s="32"/>
      <c r="D16" s="36"/>
      <c r="E16" s="33"/>
      <c r="F16" s="32"/>
      <c r="G16" s="36"/>
      <c r="H16" s="33"/>
      <c r="I16" s="32"/>
      <c r="J16" s="36"/>
      <c r="K16" s="33"/>
      <c r="L16" s="32"/>
      <c r="M16" s="36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</row>
    <row r="17" spans="1:32" ht="18" customHeight="1" x14ac:dyDescent="0.3">
      <c r="A17" s="1" t="s">
        <v>14</v>
      </c>
      <c r="B17" s="43">
        <f>C15</f>
        <v>0</v>
      </c>
      <c r="C17" s="26"/>
      <c r="D17" s="27"/>
      <c r="E17" s="28"/>
      <c r="F17" s="5"/>
      <c r="G17" s="6"/>
      <c r="H17" s="7"/>
      <c r="I17" s="5"/>
      <c r="J17" s="6"/>
      <c r="K17" s="7"/>
      <c r="L17" s="5"/>
      <c r="M17" s="6"/>
      <c r="N17" s="7"/>
      <c r="O17" s="31">
        <f>COUNTIF($C17:$N18,"○")</f>
        <v>0</v>
      </c>
      <c r="P17" s="28"/>
      <c r="Q17" s="31">
        <f>COUNTIF($C$5:$N$6,"●")</f>
        <v>4</v>
      </c>
      <c r="R17" s="28"/>
      <c r="S17" s="31">
        <f>COUNTIF($C$5:$N$6,"△")</f>
        <v>0</v>
      </c>
      <c r="T17" s="28"/>
      <c r="U17" s="31">
        <f>(O17*3)+(S17*1)</f>
        <v>0</v>
      </c>
      <c r="V17" s="28"/>
      <c r="W17" s="41">
        <f>SUM(F17:F18,I17:I18,L17:L18)</f>
        <v>0</v>
      </c>
      <c r="X17" s="28"/>
      <c r="Y17" s="41">
        <f>SUM(H17:H18,K17:K18,N17:N18)</f>
        <v>0</v>
      </c>
      <c r="Z17" s="28"/>
      <c r="AA17" s="41" t="e">
        <f>W17/Y17</f>
        <v>#DIV/0!</v>
      </c>
      <c r="AB17" s="28"/>
      <c r="AC17" s="42">
        <f>W17-Y17</f>
        <v>0</v>
      </c>
      <c r="AD17" s="28"/>
      <c r="AE17" s="31" t="e">
        <f>RANK(U17,$U$5:$V$12)</f>
        <v>#N/A</v>
      </c>
      <c r="AF17" s="28"/>
    </row>
    <row r="18" spans="1:32" ht="18" customHeight="1" x14ac:dyDescent="0.3">
      <c r="A18" s="1" t="s">
        <v>15</v>
      </c>
      <c r="B18" s="38"/>
      <c r="C18" s="32"/>
      <c r="D18" s="36"/>
      <c r="E18" s="33"/>
      <c r="F18" s="5"/>
      <c r="G18" s="6"/>
      <c r="H18" s="7"/>
      <c r="I18" s="5"/>
      <c r="J18" s="6"/>
      <c r="K18" s="7"/>
      <c r="L18" s="5"/>
      <c r="M18" s="6"/>
      <c r="N18" s="7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</row>
    <row r="19" spans="1:32" ht="18" customHeight="1" x14ac:dyDescent="0.3">
      <c r="B19" s="43">
        <f>F15</f>
        <v>0</v>
      </c>
      <c r="C19" s="5">
        <f t="shared" ref="C19:C20" si="17">H17</f>
        <v>0</v>
      </c>
      <c r="D19" s="6" t="str">
        <f t="shared" ref="D19:D24" si="18">IF(C19=E19,"△",IF(C19&gt;E19,"○",IF(C19&lt;E19,"●")))</f>
        <v>△</v>
      </c>
      <c r="E19" s="7">
        <f t="shared" ref="E19:E20" si="19">F17</f>
        <v>0</v>
      </c>
      <c r="F19" s="26"/>
      <c r="G19" s="27"/>
      <c r="H19" s="28"/>
      <c r="I19" s="5"/>
      <c r="J19" s="6"/>
      <c r="K19" s="7"/>
      <c r="L19" s="5"/>
      <c r="M19" s="6"/>
      <c r="N19" s="7"/>
      <c r="O19" s="31">
        <f>COUNTIF($C19:$N20,"○")</f>
        <v>0</v>
      </c>
      <c r="P19" s="28"/>
      <c r="Q19" s="31">
        <f>COUNTIF($C19:$N20,"●")</f>
        <v>0</v>
      </c>
      <c r="R19" s="28"/>
      <c r="S19" s="31">
        <f>COUNTIF($C19:$N20,"△")</f>
        <v>2</v>
      </c>
      <c r="T19" s="28"/>
      <c r="U19" s="31">
        <f>(O19*3)+(S19*1)</f>
        <v>2</v>
      </c>
      <c r="V19" s="28"/>
      <c r="W19" s="41">
        <f>SUM(C19:C20,I19:I20,L19:L20)</f>
        <v>0</v>
      </c>
      <c r="X19" s="28"/>
      <c r="Y19" s="41">
        <f>SUM(E19:E20,K19:K20,N19:N20)</f>
        <v>0</v>
      </c>
      <c r="Z19" s="28"/>
      <c r="AA19" s="41" t="e">
        <f>W19/Y19</f>
        <v>#DIV/0!</v>
      </c>
      <c r="AB19" s="28"/>
      <c r="AC19" s="42">
        <f>W19-Y19</f>
        <v>0</v>
      </c>
      <c r="AD19" s="28"/>
      <c r="AE19" s="31" t="e">
        <f>RANK(U19,U$5:V$12)</f>
        <v>#N/A</v>
      </c>
      <c r="AF19" s="28"/>
    </row>
    <row r="20" spans="1:32" ht="18" customHeight="1" x14ac:dyDescent="0.3">
      <c r="B20" s="38"/>
      <c r="C20" s="5">
        <f t="shared" si="17"/>
        <v>0</v>
      </c>
      <c r="D20" s="6" t="str">
        <f t="shared" si="18"/>
        <v>△</v>
      </c>
      <c r="E20" s="7">
        <f t="shared" si="19"/>
        <v>0</v>
      </c>
      <c r="F20" s="32"/>
      <c r="G20" s="36"/>
      <c r="H20" s="33"/>
      <c r="I20" s="5"/>
      <c r="J20" s="6"/>
      <c r="K20" s="7"/>
      <c r="L20" s="5"/>
      <c r="M20" s="6"/>
      <c r="N20" s="7"/>
      <c r="O20" s="32"/>
      <c r="P20" s="33"/>
      <c r="Q20" s="32"/>
      <c r="R20" s="33"/>
      <c r="S20" s="32"/>
      <c r="T20" s="33"/>
      <c r="U20" s="32"/>
      <c r="V20" s="33"/>
      <c r="W20" s="32"/>
      <c r="X20" s="33"/>
      <c r="Y20" s="32"/>
      <c r="Z20" s="33"/>
      <c r="AA20" s="32"/>
      <c r="AB20" s="33"/>
      <c r="AC20" s="32"/>
      <c r="AD20" s="33"/>
      <c r="AE20" s="32"/>
      <c r="AF20" s="33"/>
    </row>
    <row r="21" spans="1:32" ht="18" customHeight="1" x14ac:dyDescent="0.3">
      <c r="B21" s="43">
        <f>I15</f>
        <v>0</v>
      </c>
      <c r="C21" s="5">
        <f t="shared" ref="C21:C22" si="20">K17</f>
        <v>0</v>
      </c>
      <c r="D21" s="6" t="str">
        <f t="shared" si="18"/>
        <v>△</v>
      </c>
      <c r="E21" s="7">
        <f t="shared" ref="E21:E22" si="21">I17</f>
        <v>0</v>
      </c>
      <c r="F21" s="5">
        <f t="shared" ref="F21:F22" si="22">K19</f>
        <v>0</v>
      </c>
      <c r="G21" s="6" t="str">
        <f t="shared" ref="G21:G24" si="23">IF(F21=H21,"△",IF(F21&gt;H21,"○",IF(F21&lt;H21,"●")))</f>
        <v>△</v>
      </c>
      <c r="H21" s="7">
        <f t="shared" ref="H21:H22" si="24">I19</f>
        <v>0</v>
      </c>
      <c r="I21" s="26"/>
      <c r="J21" s="27"/>
      <c r="K21" s="28"/>
      <c r="L21" s="5"/>
      <c r="M21" s="6"/>
      <c r="N21" s="7"/>
      <c r="O21" s="31">
        <f>COUNTIF($C21:$N22,"○")</f>
        <v>0</v>
      </c>
      <c r="P21" s="28"/>
      <c r="Q21" s="31">
        <f>COUNTIF($C21:$N22,"●")</f>
        <v>0</v>
      </c>
      <c r="R21" s="28"/>
      <c r="S21" s="31">
        <f>COUNTIF($C21:$N22,"△")</f>
        <v>4</v>
      </c>
      <c r="T21" s="28"/>
      <c r="U21" s="31">
        <f>(O21*3)+(S21*1)</f>
        <v>4</v>
      </c>
      <c r="V21" s="28"/>
      <c r="W21" s="41">
        <f>SUM(F21:F22,C21:C22,L21:L22)</f>
        <v>0</v>
      </c>
      <c r="X21" s="28"/>
      <c r="Y21" s="41">
        <f>SUM(H21:H22,E21:E22,N21:N22)</f>
        <v>0</v>
      </c>
      <c r="Z21" s="28"/>
      <c r="AA21" s="41" t="e">
        <f>W21/Y21</f>
        <v>#DIV/0!</v>
      </c>
      <c r="AB21" s="28"/>
      <c r="AC21" s="42">
        <f>W21-Y21</f>
        <v>0</v>
      </c>
      <c r="AD21" s="28"/>
      <c r="AE21" s="31" t="e">
        <f>RANK(U21,U$5:V$12)</f>
        <v>#N/A</v>
      </c>
      <c r="AF21" s="28"/>
    </row>
    <row r="22" spans="1:32" ht="18" customHeight="1" x14ac:dyDescent="0.3">
      <c r="B22" s="38"/>
      <c r="C22" s="5">
        <f t="shared" si="20"/>
        <v>0</v>
      </c>
      <c r="D22" s="6" t="str">
        <f t="shared" si="18"/>
        <v>△</v>
      </c>
      <c r="E22" s="7">
        <f t="shared" si="21"/>
        <v>0</v>
      </c>
      <c r="F22" s="5">
        <f t="shared" si="22"/>
        <v>0</v>
      </c>
      <c r="G22" s="6" t="str">
        <f t="shared" si="23"/>
        <v>△</v>
      </c>
      <c r="H22" s="7">
        <f t="shared" si="24"/>
        <v>0</v>
      </c>
      <c r="I22" s="32"/>
      <c r="J22" s="36"/>
      <c r="K22" s="33"/>
      <c r="L22" s="5"/>
      <c r="M22" s="6"/>
      <c r="N22" s="7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  <c r="AE22" s="32"/>
      <c r="AF22" s="33"/>
    </row>
    <row r="23" spans="1:32" ht="18" customHeight="1" x14ac:dyDescent="0.3">
      <c r="B23" s="43">
        <f>L15</f>
        <v>0</v>
      </c>
      <c r="C23" s="5">
        <f t="shared" ref="C23:C24" si="25">N17</f>
        <v>0</v>
      </c>
      <c r="D23" s="6" t="str">
        <f t="shared" si="18"/>
        <v>△</v>
      </c>
      <c r="E23" s="7">
        <f t="shared" ref="E23:E24" si="26">L17</f>
        <v>0</v>
      </c>
      <c r="F23" s="5">
        <f t="shared" ref="F23:F24" si="27">N19</f>
        <v>0</v>
      </c>
      <c r="G23" s="6" t="str">
        <f t="shared" si="23"/>
        <v>△</v>
      </c>
      <c r="H23" s="7">
        <f>I19</f>
        <v>0</v>
      </c>
      <c r="I23" s="5">
        <f t="shared" ref="I23:I24" si="28">N21</f>
        <v>0</v>
      </c>
      <c r="J23" s="6" t="str">
        <f t="shared" ref="J23:J24" si="29">IF(I23=K23,"△",IF(I23&gt;K23,"○",IF(I23&lt;K23,"●")))</f>
        <v>△</v>
      </c>
      <c r="K23" s="7">
        <f t="shared" ref="K23:K24" si="30">L21</f>
        <v>0</v>
      </c>
      <c r="L23" s="26"/>
      <c r="M23" s="27"/>
      <c r="N23" s="28"/>
      <c r="O23" s="31">
        <f>COUNTIF($C23:$N24,"○")</f>
        <v>0</v>
      </c>
      <c r="P23" s="28"/>
      <c r="Q23" s="31">
        <f>COUNTIF($C23:$N24,"●")</f>
        <v>0</v>
      </c>
      <c r="R23" s="28"/>
      <c r="S23" s="31">
        <f>COUNTIF($C23:$N24,"△")</f>
        <v>6</v>
      </c>
      <c r="T23" s="28"/>
      <c r="U23" s="31">
        <f>(O23*3)+(S23*1)</f>
        <v>6</v>
      </c>
      <c r="V23" s="28"/>
      <c r="W23" s="41">
        <f>SUM(F23:F24,I23:I24,C23:C24)</f>
        <v>0</v>
      </c>
      <c r="X23" s="28"/>
      <c r="Y23" s="41">
        <f>SUM(H23:H24,K23:K24,E23:E24)</f>
        <v>0</v>
      </c>
      <c r="Z23" s="28"/>
      <c r="AA23" s="41" t="e">
        <f>W23/Y23</f>
        <v>#DIV/0!</v>
      </c>
      <c r="AB23" s="28"/>
      <c r="AC23" s="42">
        <f>W23-Y23</f>
        <v>0</v>
      </c>
      <c r="AD23" s="28"/>
      <c r="AE23" s="31">
        <f>RANK(U23,U$5:V$12)</f>
        <v>3</v>
      </c>
      <c r="AF23" s="28"/>
    </row>
    <row r="24" spans="1:32" ht="18" customHeight="1" x14ac:dyDescent="0.3">
      <c r="B24" s="38"/>
      <c r="C24" s="5">
        <f t="shared" si="25"/>
        <v>0</v>
      </c>
      <c r="D24" s="6" t="str">
        <f t="shared" si="18"/>
        <v>△</v>
      </c>
      <c r="E24" s="7">
        <f t="shared" si="26"/>
        <v>0</v>
      </c>
      <c r="F24" s="5">
        <f t="shared" si="27"/>
        <v>0</v>
      </c>
      <c r="G24" s="6" t="str">
        <f t="shared" si="23"/>
        <v>△</v>
      </c>
      <c r="H24" s="7">
        <f>L20</f>
        <v>0</v>
      </c>
      <c r="I24" s="5">
        <f t="shared" si="28"/>
        <v>0</v>
      </c>
      <c r="J24" s="6" t="str">
        <f t="shared" si="29"/>
        <v>△</v>
      </c>
      <c r="K24" s="7">
        <f t="shared" si="30"/>
        <v>0</v>
      </c>
      <c r="L24" s="32"/>
      <c r="M24" s="36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32"/>
      <c r="AB24" s="33"/>
      <c r="AC24" s="32"/>
      <c r="AD24" s="33"/>
      <c r="AE24" s="32"/>
      <c r="AF24" s="33"/>
    </row>
    <row r="25" spans="1:32" ht="18" customHeight="1" x14ac:dyDescent="0.3"/>
    <row r="26" spans="1:32" ht="18" customHeight="1" x14ac:dyDescent="0.3"/>
    <row r="27" spans="1:32" ht="18" customHeight="1" x14ac:dyDescent="0.3">
      <c r="C27" s="35" t="s">
        <v>17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32" ht="18" customHeight="1" x14ac:dyDescent="0.3">
      <c r="B28" s="37"/>
      <c r="C28" s="40" t="s">
        <v>1</v>
      </c>
      <c r="D28" s="27"/>
      <c r="E28" s="28"/>
      <c r="F28" s="40" t="s">
        <v>2</v>
      </c>
      <c r="G28" s="27"/>
      <c r="H28" s="28"/>
      <c r="I28" s="40" t="s">
        <v>3</v>
      </c>
      <c r="J28" s="27"/>
      <c r="K28" s="28"/>
      <c r="L28" s="40" t="s">
        <v>4</v>
      </c>
      <c r="M28" s="27"/>
      <c r="N28" s="28"/>
      <c r="O28" s="31" t="s">
        <v>5</v>
      </c>
      <c r="P28" s="28"/>
      <c r="Q28" s="31" t="s">
        <v>6</v>
      </c>
      <c r="R28" s="28"/>
      <c r="S28" s="31" t="s">
        <v>7</v>
      </c>
      <c r="T28" s="28"/>
      <c r="U28" s="31" t="s">
        <v>8</v>
      </c>
      <c r="V28" s="28"/>
      <c r="W28" s="31" t="s">
        <v>9</v>
      </c>
      <c r="X28" s="28"/>
      <c r="Y28" s="31" t="s">
        <v>10</v>
      </c>
      <c r="Z28" s="28"/>
      <c r="AA28" s="34" t="s">
        <v>11</v>
      </c>
      <c r="AB28" s="28"/>
      <c r="AC28" s="39" t="s">
        <v>12</v>
      </c>
      <c r="AD28" s="28"/>
      <c r="AE28" s="31" t="s">
        <v>13</v>
      </c>
      <c r="AF28" s="28"/>
    </row>
    <row r="29" spans="1:32" ht="18" customHeight="1" x14ac:dyDescent="0.3">
      <c r="B29" s="38"/>
      <c r="C29" s="32"/>
      <c r="D29" s="36"/>
      <c r="E29" s="33"/>
      <c r="F29" s="32"/>
      <c r="G29" s="36"/>
      <c r="H29" s="33"/>
      <c r="I29" s="32"/>
      <c r="J29" s="36"/>
      <c r="K29" s="33"/>
      <c r="L29" s="32"/>
      <c r="M29" s="36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</row>
    <row r="30" spans="1:32" ht="18" customHeight="1" x14ac:dyDescent="0.3">
      <c r="B30" s="13" t="str">
        <f>C28</f>
        <v>習台二</v>
      </c>
      <c r="C30" s="26"/>
      <c r="D30" s="27"/>
      <c r="E30" s="28"/>
      <c r="F30" s="2">
        <v>37</v>
      </c>
      <c r="G30" s="3" t="str">
        <f>IF(F30=H30,"△",IF(F30&gt;H30,"○",IF(F30&lt;H30,"●")))</f>
        <v>●</v>
      </c>
      <c r="H30" s="4">
        <v>39</v>
      </c>
      <c r="I30" s="2">
        <v>22</v>
      </c>
      <c r="J30" s="3" t="str">
        <f t="shared" ref="J30:J31" si="31">IF(I30=K30,"△",IF(I30&gt;K30,"○",IF(I30&lt;K30,"●")))</f>
        <v>●</v>
      </c>
      <c r="K30" s="4">
        <v>42</v>
      </c>
      <c r="L30" s="2">
        <v>22</v>
      </c>
      <c r="M30" s="3" t="str">
        <f t="shared" ref="M30:M32" si="32">IF(L30=N30,"△",IF(L30&gt;N30,"○",IF(L30&lt;N30,"●")))</f>
        <v>●</v>
      </c>
      <c r="N30" s="4">
        <v>30</v>
      </c>
      <c r="O30" s="25">
        <f t="shared" ref="O30:O33" si="33">COUNTIF($C30:$N30,"○")</f>
        <v>0</v>
      </c>
      <c r="P30" s="23"/>
      <c r="Q30" s="25">
        <f>COUNTIF(C30:N30,"●")</f>
        <v>3</v>
      </c>
      <c r="R30" s="23"/>
      <c r="S30" s="25">
        <f t="shared" ref="S30:S33" si="34">COUNTIF(C30:N30,"△")</f>
        <v>0</v>
      </c>
      <c r="T30" s="23"/>
      <c r="U30" s="25">
        <f t="shared" ref="U30:U33" si="35">(O30*3)+(S30*1)</f>
        <v>0</v>
      </c>
      <c r="V30" s="23"/>
      <c r="W30" s="22">
        <f>SUM(F30,I30,L30)</f>
        <v>81</v>
      </c>
      <c r="X30" s="23"/>
      <c r="Y30" s="22">
        <f>SUM(H30,K30,N30)</f>
        <v>111</v>
      </c>
      <c r="Z30" s="23"/>
      <c r="AA30" s="22">
        <f t="shared" ref="AA30:AA33" si="36">W30/Y30</f>
        <v>0.72972972972972971</v>
      </c>
      <c r="AB30" s="23"/>
      <c r="AC30" s="24">
        <f t="shared" ref="AC30:AC33" si="37">W30-Y30</f>
        <v>-30</v>
      </c>
      <c r="AD30" s="23"/>
      <c r="AE30" s="25">
        <f>RANK(U30,U30:V33)</f>
        <v>4</v>
      </c>
      <c r="AF30" s="23"/>
    </row>
    <row r="31" spans="1:32" ht="18" customHeight="1" x14ac:dyDescent="0.3">
      <c r="B31" s="13" t="str">
        <f>F28</f>
        <v>薬円台</v>
      </c>
      <c r="C31" s="5">
        <f>H30</f>
        <v>39</v>
      </c>
      <c r="D31" s="6" t="str">
        <f t="shared" ref="D31:D33" si="38">IF(C31=E31,"△",IF(C31&gt;E31,"○",IF(C31&lt;E31,"●")))</f>
        <v>○</v>
      </c>
      <c r="E31" s="7">
        <f>F30</f>
        <v>37</v>
      </c>
      <c r="F31" s="26"/>
      <c r="G31" s="27"/>
      <c r="H31" s="28"/>
      <c r="I31" s="2">
        <v>19</v>
      </c>
      <c r="J31" s="3" t="str">
        <f t="shared" si="31"/>
        <v>●</v>
      </c>
      <c r="K31" s="4">
        <v>23</v>
      </c>
      <c r="L31" s="2">
        <v>27</v>
      </c>
      <c r="M31" s="3" t="str">
        <f t="shared" si="32"/>
        <v>●</v>
      </c>
      <c r="N31" s="4">
        <v>46</v>
      </c>
      <c r="O31" s="25">
        <f t="shared" si="33"/>
        <v>1</v>
      </c>
      <c r="P31" s="23"/>
      <c r="Q31" s="25">
        <f t="shared" ref="Q31:Q33" si="39">COUNTIF($C31:$N31,"●")</f>
        <v>2</v>
      </c>
      <c r="R31" s="23"/>
      <c r="S31" s="25">
        <f t="shared" si="34"/>
        <v>0</v>
      </c>
      <c r="T31" s="23"/>
      <c r="U31" s="25">
        <f t="shared" si="35"/>
        <v>3</v>
      </c>
      <c r="V31" s="23"/>
      <c r="W31" s="22">
        <f>SUM(C31,I31,L31)</f>
        <v>85</v>
      </c>
      <c r="X31" s="23"/>
      <c r="Y31" s="22">
        <f>SUM(E31,K31,N31)</f>
        <v>106</v>
      </c>
      <c r="Z31" s="23"/>
      <c r="AA31" s="22">
        <f t="shared" si="36"/>
        <v>0.80188679245283023</v>
      </c>
      <c r="AB31" s="23"/>
      <c r="AC31" s="24">
        <f t="shared" si="37"/>
        <v>-21</v>
      </c>
      <c r="AD31" s="23"/>
      <c r="AE31" s="25">
        <f>RANK(U31,U30:V33)</f>
        <v>3</v>
      </c>
      <c r="AF31" s="23"/>
    </row>
    <row r="32" spans="1:32" ht="18" customHeight="1" x14ac:dyDescent="0.3">
      <c r="B32" s="13" t="str">
        <f>I28</f>
        <v>宮本</v>
      </c>
      <c r="C32" s="5">
        <f>K30</f>
        <v>42</v>
      </c>
      <c r="D32" s="6" t="str">
        <f t="shared" si="38"/>
        <v>○</v>
      </c>
      <c r="E32" s="7">
        <f>I30</f>
        <v>22</v>
      </c>
      <c r="F32" s="5">
        <f>K31</f>
        <v>23</v>
      </c>
      <c r="G32" s="6" t="str">
        <f t="shared" ref="G32:G33" si="40">IF(F32=H32,"△",IF(F32&gt;H32,"○",IF(F32&lt;H32,"●")))</f>
        <v>○</v>
      </c>
      <c r="H32" s="7">
        <f>I31</f>
        <v>19</v>
      </c>
      <c r="I32" s="26"/>
      <c r="J32" s="27"/>
      <c r="K32" s="28"/>
      <c r="L32" s="2">
        <v>41</v>
      </c>
      <c r="M32" s="3" t="str">
        <f t="shared" si="32"/>
        <v>○</v>
      </c>
      <c r="N32" s="4">
        <v>20</v>
      </c>
      <c r="O32" s="25">
        <f t="shared" si="33"/>
        <v>3</v>
      </c>
      <c r="P32" s="23"/>
      <c r="Q32" s="25">
        <f t="shared" si="39"/>
        <v>0</v>
      </c>
      <c r="R32" s="23"/>
      <c r="S32" s="25">
        <f t="shared" si="34"/>
        <v>0</v>
      </c>
      <c r="T32" s="23"/>
      <c r="U32" s="25">
        <f t="shared" si="35"/>
        <v>9</v>
      </c>
      <c r="V32" s="23"/>
      <c r="W32" s="22">
        <f>SUM(F32,C32,L32)</f>
        <v>106</v>
      </c>
      <c r="X32" s="23"/>
      <c r="Y32" s="22">
        <f>SUM(H32,E32,N32)</f>
        <v>61</v>
      </c>
      <c r="Z32" s="23"/>
      <c r="AA32" s="22">
        <f t="shared" si="36"/>
        <v>1.7377049180327868</v>
      </c>
      <c r="AB32" s="23"/>
      <c r="AC32" s="24">
        <f t="shared" si="37"/>
        <v>45</v>
      </c>
      <c r="AD32" s="23"/>
      <c r="AE32" s="25">
        <f>RANK(U32,U30:V33)</f>
        <v>1</v>
      </c>
      <c r="AF32" s="23"/>
    </row>
    <row r="33" spans="2:32" ht="18" customHeight="1" x14ac:dyDescent="0.3">
      <c r="B33" s="13" t="str">
        <f>L28</f>
        <v>小栗原</v>
      </c>
      <c r="C33" s="5">
        <f>N30</f>
        <v>30</v>
      </c>
      <c r="D33" s="6" t="str">
        <f t="shared" si="38"/>
        <v>○</v>
      </c>
      <c r="E33" s="7">
        <f>L30</f>
        <v>22</v>
      </c>
      <c r="F33" s="5">
        <f>N31</f>
        <v>46</v>
      </c>
      <c r="G33" s="6" t="str">
        <f t="shared" si="40"/>
        <v>○</v>
      </c>
      <c r="H33" s="7">
        <f>I31</f>
        <v>19</v>
      </c>
      <c r="I33" s="5">
        <f>N32</f>
        <v>20</v>
      </c>
      <c r="J33" s="6" t="str">
        <f>IF(I33=K33,"△",IF(I33&gt;K33,"○",IF(I33&lt;K33,"●")))</f>
        <v>●</v>
      </c>
      <c r="K33" s="7">
        <f>L32</f>
        <v>41</v>
      </c>
      <c r="L33" s="29"/>
      <c r="M33" s="30"/>
      <c r="N33" s="23"/>
      <c r="O33" s="25">
        <f t="shared" si="33"/>
        <v>2</v>
      </c>
      <c r="P33" s="23"/>
      <c r="Q33" s="25">
        <f t="shared" si="39"/>
        <v>1</v>
      </c>
      <c r="R33" s="23"/>
      <c r="S33" s="25">
        <f t="shared" si="34"/>
        <v>0</v>
      </c>
      <c r="T33" s="23"/>
      <c r="U33" s="25">
        <f t="shared" si="35"/>
        <v>6</v>
      </c>
      <c r="V33" s="23"/>
      <c r="W33" s="22">
        <f>SUM(F33,I33,C33)</f>
        <v>96</v>
      </c>
      <c r="X33" s="23"/>
      <c r="Y33" s="22">
        <f>SUM(H33,K33,E33)</f>
        <v>82</v>
      </c>
      <c r="Z33" s="23"/>
      <c r="AA33" s="22">
        <f t="shared" si="36"/>
        <v>1.1707317073170731</v>
      </c>
      <c r="AB33" s="23"/>
      <c r="AC33" s="24">
        <f t="shared" si="37"/>
        <v>14</v>
      </c>
      <c r="AD33" s="23"/>
      <c r="AE33" s="25">
        <f>RANK(U33,U30:V33)</f>
        <v>2</v>
      </c>
      <c r="AF33" s="23"/>
    </row>
    <row r="34" spans="2:32" ht="18" customHeight="1" x14ac:dyDescent="0.3"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9"/>
      <c r="O34" s="8"/>
      <c r="P34" s="8"/>
      <c r="Q34" s="8"/>
      <c r="R34" s="8"/>
      <c r="S34" s="8"/>
      <c r="T34" s="8"/>
      <c r="U34" s="8"/>
      <c r="V34" s="8"/>
      <c r="W34" s="10"/>
      <c r="X34" s="10"/>
      <c r="Y34" s="10"/>
      <c r="Z34" s="10"/>
      <c r="AA34" s="10"/>
      <c r="AB34" s="10"/>
      <c r="AC34" s="11"/>
      <c r="AD34" s="11"/>
      <c r="AE34" s="8"/>
      <c r="AF34" s="8"/>
    </row>
    <row r="35" spans="2:32" ht="18" customHeight="1" x14ac:dyDescent="0.3">
      <c r="C35" s="35" t="s">
        <v>18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AE35" s="12"/>
      <c r="AF35" s="12"/>
    </row>
    <row r="36" spans="2:32" ht="18.75" customHeight="1" x14ac:dyDescent="0.3">
      <c r="B36" s="37"/>
      <c r="C36" s="31"/>
      <c r="D36" s="27"/>
      <c r="E36" s="28"/>
      <c r="F36" s="31"/>
      <c r="G36" s="27"/>
      <c r="H36" s="28"/>
      <c r="I36" s="31"/>
      <c r="J36" s="27"/>
      <c r="K36" s="28"/>
      <c r="L36" s="31"/>
      <c r="M36" s="27"/>
      <c r="N36" s="28"/>
      <c r="O36" s="31" t="s">
        <v>5</v>
      </c>
      <c r="P36" s="28"/>
      <c r="Q36" s="31" t="s">
        <v>6</v>
      </c>
      <c r="R36" s="28"/>
      <c r="S36" s="31" t="s">
        <v>7</v>
      </c>
      <c r="T36" s="28"/>
      <c r="U36" s="31" t="s">
        <v>8</v>
      </c>
      <c r="V36" s="28"/>
      <c r="W36" s="31" t="s">
        <v>9</v>
      </c>
      <c r="X36" s="28"/>
      <c r="Y36" s="31" t="s">
        <v>10</v>
      </c>
      <c r="Z36" s="28"/>
      <c r="AA36" s="34" t="s">
        <v>11</v>
      </c>
      <c r="AB36" s="28"/>
      <c r="AC36" s="39" t="s">
        <v>12</v>
      </c>
      <c r="AD36" s="28"/>
      <c r="AE36" s="31" t="s">
        <v>13</v>
      </c>
      <c r="AF36" s="28"/>
    </row>
    <row r="37" spans="2:32" ht="18" customHeight="1" x14ac:dyDescent="0.3">
      <c r="B37" s="38"/>
      <c r="C37" s="32"/>
      <c r="D37" s="36"/>
      <c r="E37" s="33"/>
      <c r="F37" s="32"/>
      <c r="G37" s="36"/>
      <c r="H37" s="33"/>
      <c r="I37" s="32"/>
      <c r="J37" s="36"/>
      <c r="K37" s="33"/>
      <c r="L37" s="32"/>
      <c r="M37" s="36"/>
      <c r="N37" s="33"/>
      <c r="O37" s="32"/>
      <c r="P37" s="33"/>
      <c r="Q37" s="32"/>
      <c r="R37" s="33"/>
      <c r="S37" s="32"/>
      <c r="T37" s="33"/>
      <c r="U37" s="32"/>
      <c r="V37" s="33"/>
      <c r="W37" s="32"/>
      <c r="X37" s="33"/>
      <c r="Y37" s="32"/>
      <c r="Z37" s="33"/>
      <c r="AA37" s="32"/>
      <c r="AB37" s="33"/>
      <c r="AC37" s="32"/>
      <c r="AD37" s="33"/>
      <c r="AE37" s="32"/>
      <c r="AF37" s="33"/>
    </row>
    <row r="38" spans="2:32" ht="18" customHeight="1" x14ac:dyDescent="0.3">
      <c r="B38" s="13">
        <f>C36</f>
        <v>0</v>
      </c>
      <c r="C38" s="26"/>
      <c r="D38" s="27"/>
      <c r="E38" s="28"/>
      <c r="F38" s="5"/>
      <c r="G38" s="6"/>
      <c r="H38" s="7"/>
      <c r="I38" s="5"/>
      <c r="J38" s="6"/>
      <c r="K38" s="7"/>
      <c r="L38" s="5"/>
      <c r="M38" s="6"/>
      <c r="N38" s="7"/>
      <c r="O38" s="25">
        <f t="shared" ref="O38:O41" si="41">COUNTIF($C38:$N38,"○")</f>
        <v>0</v>
      </c>
      <c r="P38" s="23"/>
      <c r="Q38" s="25">
        <f>COUNTIF(C38:N38,"●")</f>
        <v>0</v>
      </c>
      <c r="R38" s="23"/>
      <c r="S38" s="25">
        <f t="shared" ref="S38:S41" si="42">COUNTIF(C38:N38,"△")</f>
        <v>0</v>
      </c>
      <c r="T38" s="23"/>
      <c r="U38" s="25">
        <f t="shared" ref="U38:U41" si="43">(O38*3)+(S38*1)</f>
        <v>0</v>
      </c>
      <c r="V38" s="23"/>
      <c r="W38" s="22">
        <f>SUM(F38,I38,L38)</f>
        <v>0</v>
      </c>
      <c r="X38" s="23"/>
      <c r="Y38" s="22">
        <f>SUM(H38,K38,N38)</f>
        <v>0</v>
      </c>
      <c r="Z38" s="23"/>
      <c r="AA38" s="22" t="e">
        <f t="shared" ref="AA38:AA41" si="44">W38/Y38</f>
        <v>#DIV/0!</v>
      </c>
      <c r="AB38" s="23"/>
      <c r="AC38" s="24">
        <f t="shared" ref="AC38:AC41" si="45">W38-Y38</f>
        <v>0</v>
      </c>
      <c r="AD38" s="23"/>
      <c r="AE38" s="25">
        <f>RANK(U38,U38:V41)</f>
        <v>4</v>
      </c>
      <c r="AF38" s="23"/>
    </row>
    <row r="39" spans="2:32" ht="18" customHeight="1" x14ac:dyDescent="0.3">
      <c r="B39" s="13">
        <f>F36</f>
        <v>0</v>
      </c>
      <c r="C39" s="5">
        <f>H38</f>
        <v>0</v>
      </c>
      <c r="D39" s="6" t="str">
        <f t="shared" ref="D39:D41" si="46">IF(C39=E39,"△",IF(C39&gt;E39,"○",IF(C39&lt;E39,"●")))</f>
        <v>△</v>
      </c>
      <c r="E39" s="7">
        <f>F38</f>
        <v>0</v>
      </c>
      <c r="F39" s="26"/>
      <c r="G39" s="27"/>
      <c r="H39" s="28"/>
      <c r="I39" s="5"/>
      <c r="J39" s="6"/>
      <c r="K39" s="7"/>
      <c r="L39" s="5"/>
      <c r="M39" s="6"/>
      <c r="N39" s="7"/>
      <c r="O39" s="25">
        <f t="shared" si="41"/>
        <v>0</v>
      </c>
      <c r="P39" s="23"/>
      <c r="Q39" s="25">
        <f t="shared" ref="Q39:Q41" si="47">COUNTIF($C39:$N39,"●")</f>
        <v>0</v>
      </c>
      <c r="R39" s="23"/>
      <c r="S39" s="25">
        <f t="shared" si="42"/>
        <v>1</v>
      </c>
      <c r="T39" s="23"/>
      <c r="U39" s="25">
        <f t="shared" si="43"/>
        <v>1</v>
      </c>
      <c r="V39" s="23"/>
      <c r="W39" s="22">
        <f>SUM(C39,I39,L39)</f>
        <v>0</v>
      </c>
      <c r="X39" s="23"/>
      <c r="Y39" s="22">
        <f>SUM(E39,K39,N39)</f>
        <v>0</v>
      </c>
      <c r="Z39" s="23"/>
      <c r="AA39" s="22" t="e">
        <f t="shared" si="44"/>
        <v>#DIV/0!</v>
      </c>
      <c r="AB39" s="23"/>
      <c r="AC39" s="24">
        <f t="shared" si="45"/>
        <v>0</v>
      </c>
      <c r="AD39" s="23"/>
      <c r="AE39" s="25">
        <f>RANK(U39,U38:V41)</f>
        <v>3</v>
      </c>
      <c r="AF39" s="23"/>
    </row>
    <row r="40" spans="2:32" ht="18" customHeight="1" x14ac:dyDescent="0.3">
      <c r="B40" s="13">
        <f>I36</f>
        <v>0</v>
      </c>
      <c r="C40" s="5">
        <f>K38</f>
        <v>0</v>
      </c>
      <c r="D40" s="6" t="str">
        <f t="shared" si="46"/>
        <v>△</v>
      </c>
      <c r="E40" s="7">
        <f>I38</f>
        <v>0</v>
      </c>
      <c r="F40" s="5">
        <f>K39</f>
        <v>0</v>
      </c>
      <c r="G40" s="6" t="str">
        <f t="shared" ref="G40:G41" si="48">IF(F40=H40,"△",IF(F40&gt;H40,"○",IF(F40&lt;H40,"●")))</f>
        <v>△</v>
      </c>
      <c r="H40" s="7">
        <f>I39</f>
        <v>0</v>
      </c>
      <c r="I40" s="26"/>
      <c r="J40" s="27"/>
      <c r="K40" s="28"/>
      <c r="L40" s="5"/>
      <c r="M40" s="6"/>
      <c r="N40" s="7"/>
      <c r="O40" s="25">
        <f t="shared" si="41"/>
        <v>0</v>
      </c>
      <c r="P40" s="23"/>
      <c r="Q40" s="25">
        <f t="shared" si="47"/>
        <v>0</v>
      </c>
      <c r="R40" s="23"/>
      <c r="S40" s="25">
        <f t="shared" si="42"/>
        <v>2</v>
      </c>
      <c r="T40" s="23"/>
      <c r="U40" s="25">
        <f t="shared" si="43"/>
        <v>2</v>
      </c>
      <c r="V40" s="23"/>
      <c r="W40" s="22">
        <f>SUM(F40,C40,L40)</f>
        <v>0</v>
      </c>
      <c r="X40" s="23"/>
      <c r="Y40" s="22">
        <f>SUM(H40,E40,N40)</f>
        <v>0</v>
      </c>
      <c r="Z40" s="23"/>
      <c r="AA40" s="22" t="e">
        <f t="shared" si="44"/>
        <v>#DIV/0!</v>
      </c>
      <c r="AB40" s="23"/>
      <c r="AC40" s="24">
        <f t="shared" si="45"/>
        <v>0</v>
      </c>
      <c r="AD40" s="23"/>
      <c r="AE40" s="25">
        <f>RANK(U40,U38:V41)</f>
        <v>2</v>
      </c>
      <c r="AF40" s="23"/>
    </row>
    <row r="41" spans="2:32" ht="18" customHeight="1" x14ac:dyDescent="0.3">
      <c r="B41" s="13">
        <f>L36</f>
        <v>0</v>
      </c>
      <c r="C41" s="5">
        <f>N38</f>
        <v>0</v>
      </c>
      <c r="D41" s="6" t="str">
        <f t="shared" si="46"/>
        <v>△</v>
      </c>
      <c r="E41" s="7">
        <f>L38</f>
        <v>0</v>
      </c>
      <c r="F41" s="5">
        <f>N39</f>
        <v>0</v>
      </c>
      <c r="G41" s="6" t="str">
        <f t="shared" si="48"/>
        <v>△</v>
      </c>
      <c r="H41" s="7">
        <f>I39</f>
        <v>0</v>
      </c>
      <c r="I41" s="5">
        <f>N40</f>
        <v>0</v>
      </c>
      <c r="J41" s="6" t="str">
        <f>IF(I41=K41,"△",IF(I41&gt;K41,"○",IF(I41&lt;K41,"●")))</f>
        <v>△</v>
      </c>
      <c r="K41" s="7">
        <f>L40</f>
        <v>0</v>
      </c>
      <c r="L41" s="29"/>
      <c r="M41" s="30"/>
      <c r="N41" s="23"/>
      <c r="O41" s="25">
        <f t="shared" si="41"/>
        <v>0</v>
      </c>
      <c r="P41" s="23"/>
      <c r="Q41" s="25">
        <f t="shared" si="47"/>
        <v>0</v>
      </c>
      <c r="R41" s="23"/>
      <c r="S41" s="25">
        <f t="shared" si="42"/>
        <v>3</v>
      </c>
      <c r="T41" s="23"/>
      <c r="U41" s="25">
        <f t="shared" si="43"/>
        <v>3</v>
      </c>
      <c r="V41" s="23"/>
      <c r="W41" s="22">
        <f>SUM(F41,I41,C41)</f>
        <v>0</v>
      </c>
      <c r="X41" s="23"/>
      <c r="Y41" s="22">
        <f>SUM(H41,K41,E41)</f>
        <v>0</v>
      </c>
      <c r="Z41" s="23"/>
      <c r="AA41" s="22" t="e">
        <f t="shared" si="44"/>
        <v>#DIV/0!</v>
      </c>
      <c r="AB41" s="23"/>
      <c r="AC41" s="24">
        <f t="shared" si="45"/>
        <v>0</v>
      </c>
      <c r="AD41" s="23"/>
      <c r="AE41" s="25">
        <f>RANK(U41,U38:V41)</f>
        <v>1</v>
      </c>
      <c r="AF41" s="23"/>
    </row>
    <row r="42" spans="2:32" ht="18" customHeight="1" x14ac:dyDescent="0.3"/>
    <row r="43" spans="2:32" ht="18" customHeight="1" x14ac:dyDescent="0.3"/>
    <row r="44" spans="2:32" ht="18" customHeight="1" x14ac:dyDescent="0.3"/>
    <row r="45" spans="2:32" ht="18" customHeight="1" x14ac:dyDescent="0.3"/>
    <row r="46" spans="2:32" ht="18" customHeight="1" x14ac:dyDescent="0.3"/>
    <row r="47" spans="2:32" ht="18" customHeight="1" x14ac:dyDescent="0.3"/>
    <row r="48" spans="2:32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</sheetData>
  <mergeCells count="228">
    <mergeCell ref="AC33:AD33"/>
    <mergeCell ref="AE33:AF33"/>
    <mergeCell ref="L33:N33"/>
    <mergeCell ref="O33:P33"/>
    <mergeCell ref="Q33:R33"/>
    <mergeCell ref="S33:T33"/>
    <mergeCell ref="U33:V33"/>
    <mergeCell ref="W33:X33"/>
    <mergeCell ref="Y33:Z33"/>
    <mergeCell ref="AA30:AB30"/>
    <mergeCell ref="AC30:AD30"/>
    <mergeCell ref="AE30:AF30"/>
    <mergeCell ref="AC31:AD31"/>
    <mergeCell ref="AE31:AF31"/>
    <mergeCell ref="Y32:Z32"/>
    <mergeCell ref="AA32:AB32"/>
    <mergeCell ref="AC32:AD32"/>
    <mergeCell ref="AE32:AF32"/>
    <mergeCell ref="O28:P29"/>
    <mergeCell ref="O30:P30"/>
    <mergeCell ref="Q30:R30"/>
    <mergeCell ref="S30:T30"/>
    <mergeCell ref="U30:V30"/>
    <mergeCell ref="W30:X30"/>
    <mergeCell ref="Y30:Z30"/>
    <mergeCell ref="B21:B22"/>
    <mergeCell ref="I21:K22"/>
    <mergeCell ref="Q21:R22"/>
    <mergeCell ref="S21:T22"/>
    <mergeCell ref="U21:V22"/>
    <mergeCell ref="W21:X22"/>
    <mergeCell ref="C27:M27"/>
    <mergeCell ref="B23:B24"/>
    <mergeCell ref="B28:B29"/>
    <mergeCell ref="C28:E29"/>
    <mergeCell ref="F28:H29"/>
    <mergeCell ref="I28:K29"/>
    <mergeCell ref="L28:N29"/>
    <mergeCell ref="C30:E30"/>
    <mergeCell ref="O21:P22"/>
    <mergeCell ref="L23:N24"/>
    <mergeCell ref="O23:P24"/>
    <mergeCell ref="Y21:Z22"/>
    <mergeCell ref="AA21:AB22"/>
    <mergeCell ref="AC21:AD22"/>
    <mergeCell ref="AE21:AF22"/>
    <mergeCell ref="Q28:R29"/>
    <mergeCell ref="S28:T29"/>
    <mergeCell ref="U28:V29"/>
    <mergeCell ref="W28:X29"/>
    <mergeCell ref="Y28:Z29"/>
    <mergeCell ref="AA28:AB29"/>
    <mergeCell ref="AC28:AD29"/>
    <mergeCell ref="AE28:AF29"/>
    <mergeCell ref="Q23:R24"/>
    <mergeCell ref="S23:T24"/>
    <mergeCell ref="U23:V24"/>
    <mergeCell ref="W23:X24"/>
    <mergeCell ref="Y23:Z24"/>
    <mergeCell ref="AA23:AB24"/>
    <mergeCell ref="AC23:AD24"/>
    <mergeCell ref="AE23:AF24"/>
    <mergeCell ref="AC15:AD16"/>
    <mergeCell ref="AE15:AF16"/>
    <mergeCell ref="B11:B12"/>
    <mergeCell ref="B15:B16"/>
    <mergeCell ref="C15:E16"/>
    <mergeCell ref="F15:H16"/>
    <mergeCell ref="I15:K16"/>
    <mergeCell ref="L15:N16"/>
    <mergeCell ref="O15:P16"/>
    <mergeCell ref="AC11:AD12"/>
    <mergeCell ref="AE11:AF12"/>
    <mergeCell ref="Q9:R10"/>
    <mergeCell ref="S9:T10"/>
    <mergeCell ref="U9:V10"/>
    <mergeCell ref="W9:X10"/>
    <mergeCell ref="C14:M14"/>
    <mergeCell ref="Y19:Z20"/>
    <mergeCell ref="AA19:AB20"/>
    <mergeCell ref="Y9:Z10"/>
    <mergeCell ref="AA9:AB10"/>
    <mergeCell ref="Q15:R16"/>
    <mergeCell ref="S15:T16"/>
    <mergeCell ref="U15:V16"/>
    <mergeCell ref="W15:X16"/>
    <mergeCell ref="Y15:Z16"/>
    <mergeCell ref="AA15:AB16"/>
    <mergeCell ref="AC19:AD20"/>
    <mergeCell ref="AE19:AF20"/>
    <mergeCell ref="B19:B20"/>
    <mergeCell ref="F19:H20"/>
    <mergeCell ref="O19:P20"/>
    <mergeCell ref="Q19:R20"/>
    <mergeCell ref="S19:T20"/>
    <mergeCell ref="U19:V20"/>
    <mergeCell ref="W19:X20"/>
    <mergeCell ref="AC9:AD10"/>
    <mergeCell ref="AE9:AF10"/>
    <mergeCell ref="Y17:Z18"/>
    <mergeCell ref="AA17:AB18"/>
    <mergeCell ref="AC17:AD18"/>
    <mergeCell ref="AE17:AF18"/>
    <mergeCell ref="B17:B18"/>
    <mergeCell ref="C17:E18"/>
    <mergeCell ref="O17:P18"/>
    <mergeCell ref="Q17:R18"/>
    <mergeCell ref="S17:T18"/>
    <mergeCell ref="U17:V18"/>
    <mergeCell ref="W17:X18"/>
    <mergeCell ref="O9:P10"/>
    <mergeCell ref="L11:N12"/>
    <mergeCell ref="O11:P12"/>
    <mergeCell ref="Q11:R12"/>
    <mergeCell ref="S11:T12"/>
    <mergeCell ref="U11:V12"/>
    <mergeCell ref="W11:X12"/>
    <mergeCell ref="Y11:Z12"/>
    <mergeCell ref="AA11:AB12"/>
    <mergeCell ref="B9:B10"/>
    <mergeCell ref="I9:K10"/>
    <mergeCell ref="AE5:AF6"/>
    <mergeCell ref="B5:B6"/>
    <mergeCell ref="C5:E6"/>
    <mergeCell ref="O5:P6"/>
    <mergeCell ref="Q5:R6"/>
    <mergeCell ref="S5:T6"/>
    <mergeCell ref="U5:V6"/>
    <mergeCell ref="W5:X6"/>
    <mergeCell ref="Y7:Z8"/>
    <mergeCell ref="AA7:AB8"/>
    <mergeCell ref="AC7:AD8"/>
    <mergeCell ref="AE7:AF8"/>
    <mergeCell ref="B7:B8"/>
    <mergeCell ref="F7:H8"/>
    <mergeCell ref="O7:P8"/>
    <mergeCell ref="Q7:R8"/>
    <mergeCell ref="S7:T8"/>
    <mergeCell ref="U7:V8"/>
    <mergeCell ref="W7:X8"/>
    <mergeCell ref="B3:B4"/>
    <mergeCell ref="C3:E4"/>
    <mergeCell ref="F3:H4"/>
    <mergeCell ref="I3:K4"/>
    <mergeCell ref="L3:N4"/>
    <mergeCell ref="O3:P4"/>
    <mergeCell ref="Y5:Z6"/>
    <mergeCell ref="AA5:AB6"/>
    <mergeCell ref="AC5:AD6"/>
    <mergeCell ref="Q3:R4"/>
    <mergeCell ref="S3:T4"/>
    <mergeCell ref="U3:V4"/>
    <mergeCell ref="W3:X4"/>
    <mergeCell ref="Y3:Z4"/>
    <mergeCell ref="AA3:AB4"/>
    <mergeCell ref="AC3:AD4"/>
    <mergeCell ref="AE3:AF4"/>
    <mergeCell ref="C2:M2"/>
    <mergeCell ref="B36:B37"/>
    <mergeCell ref="C36:E37"/>
    <mergeCell ref="F36:H37"/>
    <mergeCell ref="I36:K37"/>
    <mergeCell ref="L36:N37"/>
    <mergeCell ref="C38:E38"/>
    <mergeCell ref="AA39:AB39"/>
    <mergeCell ref="AC39:AD39"/>
    <mergeCell ref="AE39:AF39"/>
    <mergeCell ref="AC36:AD37"/>
    <mergeCell ref="AE36:AF37"/>
    <mergeCell ref="AA38:AB38"/>
    <mergeCell ref="AC38:AD38"/>
    <mergeCell ref="AE38:AF38"/>
    <mergeCell ref="O36:P37"/>
    <mergeCell ref="O38:P38"/>
    <mergeCell ref="Q38:R38"/>
    <mergeCell ref="S38:T38"/>
    <mergeCell ref="U38:V38"/>
    <mergeCell ref="W38:X38"/>
    <mergeCell ref="Y38:Z38"/>
    <mergeCell ref="AA31:AB31"/>
    <mergeCell ref="F31:H31"/>
    <mergeCell ref="I32:K32"/>
    <mergeCell ref="O32:P32"/>
    <mergeCell ref="Q32:R32"/>
    <mergeCell ref="S32:T32"/>
    <mergeCell ref="U32:V32"/>
    <mergeCell ref="W32:X32"/>
    <mergeCell ref="Q36:R37"/>
    <mergeCell ref="S36:T37"/>
    <mergeCell ref="U36:V37"/>
    <mergeCell ref="W36:X37"/>
    <mergeCell ref="AA36:AB37"/>
    <mergeCell ref="C35:M35"/>
    <mergeCell ref="AA33:AB33"/>
    <mergeCell ref="F39:H39"/>
    <mergeCell ref="Q39:R39"/>
    <mergeCell ref="S39:T39"/>
    <mergeCell ref="U39:V39"/>
    <mergeCell ref="W39:X39"/>
    <mergeCell ref="Y39:Z39"/>
    <mergeCell ref="I40:K40"/>
    <mergeCell ref="O31:P31"/>
    <mergeCell ref="Q31:R31"/>
    <mergeCell ref="S31:T31"/>
    <mergeCell ref="U31:V31"/>
    <mergeCell ref="W31:X31"/>
    <mergeCell ref="Y31:Z31"/>
    <mergeCell ref="W40:X40"/>
    <mergeCell ref="U41:V41"/>
    <mergeCell ref="W41:X41"/>
    <mergeCell ref="Y41:Z41"/>
    <mergeCell ref="L41:N41"/>
    <mergeCell ref="Y36:Z37"/>
    <mergeCell ref="AA41:AB41"/>
    <mergeCell ref="AC41:AD41"/>
    <mergeCell ref="AE41:AF41"/>
    <mergeCell ref="Y40:Z40"/>
    <mergeCell ref="AA40:AB40"/>
    <mergeCell ref="AC40:AD40"/>
    <mergeCell ref="AE40:AF40"/>
    <mergeCell ref="O39:P39"/>
    <mergeCell ref="O40:P40"/>
    <mergeCell ref="O41:P41"/>
    <mergeCell ref="Q40:R40"/>
    <mergeCell ref="S40:T40"/>
    <mergeCell ref="Q41:R41"/>
    <mergeCell ref="S41:T41"/>
    <mergeCell ref="U40:V40"/>
  </mergeCells>
  <phoneticPr fontId="8"/>
  <pageMargins left="0.70866141732283472" right="0.70866141732283472" top="0.74803149606299213" bottom="0.74803149606299213" header="0" footer="0"/>
  <pageSetup paperSize="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0"/>
  <sheetViews>
    <sheetView topLeftCell="A19" workbookViewId="0">
      <selection activeCell="Y36" sqref="Y36:Z37"/>
    </sheetView>
  </sheetViews>
  <sheetFormatPr defaultColWidth="12.58203125" defaultRowHeight="15" customHeight="1" x14ac:dyDescent="0.3"/>
  <cols>
    <col min="1" max="1" width="8" customWidth="1"/>
    <col min="2" max="2" width="7.1640625" customWidth="1"/>
    <col min="3" max="14" width="3.5" customWidth="1"/>
    <col min="15" max="26" width="2.08203125" customWidth="1"/>
    <col min="27" max="28" width="2.5" customWidth="1"/>
    <col min="29" max="29" width="2.08203125" customWidth="1"/>
    <col min="30" max="30" width="3.33203125" customWidth="1"/>
    <col min="31" max="32" width="2.08203125" customWidth="1"/>
  </cols>
  <sheetData>
    <row r="1" spans="1:32" ht="18" customHeight="1" x14ac:dyDescent="0.3"/>
    <row r="2" spans="1:32" ht="18" customHeight="1" x14ac:dyDescent="0.3">
      <c r="C2" s="35" t="s">
        <v>19</v>
      </c>
      <c r="D2" s="36"/>
      <c r="E2" s="36"/>
      <c r="F2" s="36"/>
      <c r="G2" s="36"/>
      <c r="H2" s="36"/>
      <c r="I2" s="36"/>
      <c r="J2" s="36"/>
      <c r="K2" s="36"/>
      <c r="L2" s="36"/>
      <c r="M2" s="36"/>
      <c r="O2" s="44" t="s">
        <v>20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32" ht="18" customHeight="1" x14ac:dyDescent="0.3">
      <c r="B3" s="37"/>
      <c r="C3" s="31" t="s">
        <v>21</v>
      </c>
      <c r="D3" s="27"/>
      <c r="E3" s="28"/>
      <c r="F3" s="45" t="s">
        <v>22</v>
      </c>
      <c r="G3" s="46"/>
      <c r="H3" s="47"/>
      <c r="I3" s="31" t="s">
        <v>23</v>
      </c>
      <c r="J3" s="27"/>
      <c r="K3" s="28"/>
      <c r="L3" s="31" t="s">
        <v>24</v>
      </c>
      <c r="M3" s="27"/>
      <c r="N3" s="28"/>
      <c r="O3" s="31" t="s">
        <v>5</v>
      </c>
      <c r="P3" s="28"/>
      <c r="Q3" s="31" t="s">
        <v>6</v>
      </c>
      <c r="R3" s="28"/>
      <c r="S3" s="31" t="s">
        <v>7</v>
      </c>
      <c r="T3" s="28"/>
      <c r="U3" s="31" t="s">
        <v>8</v>
      </c>
      <c r="V3" s="28"/>
      <c r="W3" s="31" t="s">
        <v>9</v>
      </c>
      <c r="X3" s="28"/>
      <c r="Y3" s="31" t="s">
        <v>10</v>
      </c>
      <c r="Z3" s="28"/>
      <c r="AA3" s="34" t="s">
        <v>11</v>
      </c>
      <c r="AB3" s="28"/>
      <c r="AC3" s="39" t="s">
        <v>12</v>
      </c>
      <c r="AD3" s="28"/>
      <c r="AE3" s="31" t="s">
        <v>13</v>
      </c>
      <c r="AF3" s="28"/>
    </row>
    <row r="4" spans="1:32" ht="18" customHeight="1" x14ac:dyDescent="0.3">
      <c r="B4" s="38"/>
      <c r="C4" s="32"/>
      <c r="D4" s="36"/>
      <c r="E4" s="33"/>
      <c r="F4" s="48"/>
      <c r="G4" s="49"/>
      <c r="H4" s="50"/>
      <c r="I4" s="32"/>
      <c r="J4" s="36"/>
      <c r="K4" s="33"/>
      <c r="L4" s="32"/>
      <c r="M4" s="36"/>
      <c r="N4" s="33"/>
      <c r="O4" s="32"/>
      <c r="P4" s="33"/>
      <c r="Q4" s="32"/>
      <c r="R4" s="33"/>
      <c r="S4" s="32"/>
      <c r="T4" s="33"/>
      <c r="U4" s="32"/>
      <c r="V4" s="33"/>
      <c r="W4" s="32"/>
      <c r="X4" s="33"/>
      <c r="Y4" s="32"/>
      <c r="Z4" s="33"/>
      <c r="AA4" s="32"/>
      <c r="AB4" s="33"/>
      <c r="AC4" s="32"/>
      <c r="AD4" s="33"/>
      <c r="AE4" s="32"/>
      <c r="AF4" s="33"/>
    </row>
    <row r="5" spans="1:32" ht="18" customHeight="1" x14ac:dyDescent="0.3">
      <c r="A5" s="1" t="s">
        <v>14</v>
      </c>
      <c r="B5" s="43" t="str">
        <f>C3</f>
        <v>行田西</v>
      </c>
      <c r="C5" s="26"/>
      <c r="D5" s="27"/>
      <c r="E5" s="28"/>
      <c r="F5" s="5">
        <v>45</v>
      </c>
      <c r="G5" s="6" t="str">
        <f t="shared" ref="G5:G6" si="0">IF(F5=H5,"△",IF(F5&gt;H5,"○",IF(F5&lt;H5,"●")))</f>
        <v>○</v>
      </c>
      <c r="H5" s="7">
        <v>29</v>
      </c>
      <c r="I5" s="5">
        <v>42</v>
      </c>
      <c r="J5" s="6" t="str">
        <f t="shared" ref="J5:J8" si="1">IF(I5=K5,"△",IF(I5&gt;K5,"○",IF(I5&lt;K5,"●")))</f>
        <v>○</v>
      </c>
      <c r="K5" s="7">
        <v>21</v>
      </c>
      <c r="L5" s="5">
        <v>41</v>
      </c>
      <c r="M5" s="6" t="str">
        <f t="shared" ref="M5:M10" si="2">IF(L5=N5,"△",IF(L5&gt;N5,"○",IF(L5&lt;N5,"●")))</f>
        <v>○</v>
      </c>
      <c r="N5" s="7">
        <v>28</v>
      </c>
      <c r="O5" s="31">
        <f>COUNTIF($C5:$N6,"○")</f>
        <v>5</v>
      </c>
      <c r="P5" s="28"/>
      <c r="Q5" s="31">
        <f>COUNTIF($C$5:$N$6,"●")</f>
        <v>1</v>
      </c>
      <c r="R5" s="28"/>
      <c r="S5" s="31">
        <f>COUNTIF($C$5:$N$6,"△")</f>
        <v>0</v>
      </c>
      <c r="T5" s="28"/>
      <c r="U5" s="31">
        <f>(O5*3)+(S5*1)</f>
        <v>15</v>
      </c>
      <c r="V5" s="28"/>
      <c r="W5" s="41">
        <f>SUM(F5:F6,I5:I6,L5:L6)</f>
        <v>257</v>
      </c>
      <c r="X5" s="28"/>
      <c r="Y5" s="41">
        <f>SUM(H5:H6,K5:K6,N5:N6)</f>
        <v>163</v>
      </c>
      <c r="Z5" s="28"/>
      <c r="AA5" s="41">
        <f>W5/Y5</f>
        <v>1.5766871165644172</v>
      </c>
      <c r="AB5" s="28"/>
      <c r="AC5" s="42">
        <f>W5-Y5</f>
        <v>94</v>
      </c>
      <c r="AD5" s="28"/>
      <c r="AE5" s="31">
        <f>RANK(U5,$U$5:$V$12)</f>
        <v>1</v>
      </c>
      <c r="AF5" s="28"/>
    </row>
    <row r="6" spans="1:32" ht="18" customHeight="1" x14ac:dyDescent="0.3">
      <c r="A6" s="1" t="s">
        <v>15</v>
      </c>
      <c r="B6" s="38"/>
      <c r="C6" s="32"/>
      <c r="D6" s="36"/>
      <c r="E6" s="33"/>
      <c r="F6" s="5">
        <v>35</v>
      </c>
      <c r="G6" s="6" t="str">
        <f t="shared" si="0"/>
        <v>●</v>
      </c>
      <c r="H6" s="7">
        <v>39</v>
      </c>
      <c r="I6" s="5">
        <v>48</v>
      </c>
      <c r="J6" s="6" t="str">
        <f t="shared" si="1"/>
        <v>○</v>
      </c>
      <c r="K6" s="7">
        <v>27</v>
      </c>
      <c r="L6" s="5">
        <v>46</v>
      </c>
      <c r="M6" s="6" t="str">
        <f t="shared" si="2"/>
        <v>○</v>
      </c>
      <c r="N6" s="7">
        <v>19</v>
      </c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32"/>
      <c r="AB6" s="33"/>
      <c r="AC6" s="32"/>
      <c r="AD6" s="33"/>
      <c r="AE6" s="32"/>
      <c r="AF6" s="33"/>
    </row>
    <row r="7" spans="1:32" ht="18" customHeight="1" x14ac:dyDescent="0.3">
      <c r="B7" s="51" t="str">
        <f>F3</f>
        <v>スーパーキッズ</v>
      </c>
      <c r="C7" s="5">
        <f t="shared" ref="C7:C8" si="3">H5</f>
        <v>29</v>
      </c>
      <c r="D7" s="6" t="str">
        <f t="shared" ref="D7:D12" si="4">IF(C7=E7,"△",IF(C7&gt;E7,"○",IF(C7&lt;E7,"●")))</f>
        <v>●</v>
      </c>
      <c r="E7" s="7">
        <f t="shared" ref="E7:E8" si="5">F5</f>
        <v>45</v>
      </c>
      <c r="F7" s="26"/>
      <c r="G7" s="27"/>
      <c r="H7" s="28"/>
      <c r="I7" s="5">
        <v>48</v>
      </c>
      <c r="J7" s="6" t="str">
        <f t="shared" si="1"/>
        <v>○</v>
      </c>
      <c r="K7" s="7">
        <v>32</v>
      </c>
      <c r="L7" s="5">
        <v>34</v>
      </c>
      <c r="M7" s="6" t="str">
        <f t="shared" si="2"/>
        <v>●</v>
      </c>
      <c r="N7" s="7">
        <v>44</v>
      </c>
      <c r="O7" s="31">
        <f>COUNTIF($C7:$N8,"○")</f>
        <v>4</v>
      </c>
      <c r="P7" s="28"/>
      <c r="Q7" s="31">
        <f>COUNTIF($C7:$N8,"●")</f>
        <v>2</v>
      </c>
      <c r="R7" s="28"/>
      <c r="S7" s="31">
        <f>COUNTIF($C7:$N8,"△")</f>
        <v>0</v>
      </c>
      <c r="T7" s="28"/>
      <c r="U7" s="31">
        <f>(O7*3)+(S7*1)</f>
        <v>12</v>
      </c>
      <c r="V7" s="28"/>
      <c r="W7" s="41">
        <f>SUM(C7:C8,I7:I8,L7:L8)</f>
        <v>217</v>
      </c>
      <c r="X7" s="28"/>
      <c r="Y7" s="41">
        <f>SUM(E7:E8,K7:K8,N7:N8)</f>
        <v>206</v>
      </c>
      <c r="Z7" s="28"/>
      <c r="AA7" s="41">
        <f>W7/Y7</f>
        <v>1.0533980582524272</v>
      </c>
      <c r="AB7" s="28"/>
      <c r="AC7" s="42">
        <f>W7-Y7</f>
        <v>11</v>
      </c>
      <c r="AD7" s="28"/>
      <c r="AE7" s="31">
        <f>RANK(U7,U$5:V$12)</f>
        <v>2</v>
      </c>
      <c r="AF7" s="28"/>
    </row>
    <row r="8" spans="1:32" ht="18" customHeight="1" x14ac:dyDescent="0.3">
      <c r="B8" s="52"/>
      <c r="C8" s="5">
        <f t="shared" si="3"/>
        <v>39</v>
      </c>
      <c r="D8" s="6" t="str">
        <f t="shared" si="4"/>
        <v>○</v>
      </c>
      <c r="E8" s="7">
        <f t="shared" si="5"/>
        <v>35</v>
      </c>
      <c r="F8" s="32"/>
      <c r="G8" s="36"/>
      <c r="H8" s="33"/>
      <c r="I8" s="5">
        <v>34</v>
      </c>
      <c r="J8" s="6" t="str">
        <f t="shared" si="1"/>
        <v>○</v>
      </c>
      <c r="K8" s="7">
        <v>29</v>
      </c>
      <c r="L8" s="5">
        <v>33</v>
      </c>
      <c r="M8" s="6" t="str">
        <f t="shared" si="2"/>
        <v>○</v>
      </c>
      <c r="N8" s="7">
        <v>21</v>
      </c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3"/>
      <c r="AA8" s="32"/>
      <c r="AB8" s="33"/>
      <c r="AC8" s="32"/>
      <c r="AD8" s="33"/>
      <c r="AE8" s="32"/>
      <c r="AF8" s="33"/>
    </row>
    <row r="9" spans="1:32" ht="18" customHeight="1" x14ac:dyDescent="0.3">
      <c r="B9" s="43" t="str">
        <f>I3</f>
        <v>海神</v>
      </c>
      <c r="C9" s="5">
        <f t="shared" ref="C9:C10" si="6">K5</f>
        <v>21</v>
      </c>
      <c r="D9" s="6" t="str">
        <f t="shared" si="4"/>
        <v>●</v>
      </c>
      <c r="E9" s="7">
        <f t="shared" ref="E9:E10" si="7">I5</f>
        <v>42</v>
      </c>
      <c r="F9" s="5">
        <f t="shared" ref="F9:F10" si="8">K7</f>
        <v>32</v>
      </c>
      <c r="G9" s="6" t="str">
        <f t="shared" ref="G9:G12" si="9">IF(F9=H9,"△",IF(F9&gt;H9,"○",IF(F9&lt;H9,"●")))</f>
        <v>●</v>
      </c>
      <c r="H9" s="7">
        <f t="shared" ref="H9:H10" si="10">I7</f>
        <v>48</v>
      </c>
      <c r="I9" s="26"/>
      <c r="J9" s="27"/>
      <c r="K9" s="28"/>
      <c r="L9" s="5">
        <v>37</v>
      </c>
      <c r="M9" s="6" t="str">
        <f t="shared" si="2"/>
        <v>○</v>
      </c>
      <c r="N9" s="7">
        <v>23</v>
      </c>
      <c r="O9" s="31">
        <f>COUNTIF($C9:$N10,"○")</f>
        <v>1</v>
      </c>
      <c r="P9" s="28"/>
      <c r="Q9" s="31">
        <f>COUNTIF($C9:$N10,"●")</f>
        <v>5</v>
      </c>
      <c r="R9" s="28"/>
      <c r="S9" s="31">
        <f>COUNTIF($C9:$N10,"△")</f>
        <v>0</v>
      </c>
      <c r="T9" s="28"/>
      <c r="U9" s="31">
        <f>(O9*3)+(S9*1)</f>
        <v>3</v>
      </c>
      <c r="V9" s="28"/>
      <c r="W9" s="41">
        <f>SUM(F9:F10,C9:C10,L9:L10)</f>
        <v>181</v>
      </c>
      <c r="X9" s="28"/>
      <c r="Y9" s="41">
        <f>SUM(H9:H10,E9:E10,N9:N10)</f>
        <v>233</v>
      </c>
      <c r="Z9" s="28"/>
      <c r="AA9" s="41">
        <f>W9/Y9</f>
        <v>0.77682403433476399</v>
      </c>
      <c r="AB9" s="28"/>
      <c r="AC9" s="42">
        <f>W9-Y9</f>
        <v>-52</v>
      </c>
      <c r="AD9" s="28"/>
      <c r="AE9" s="31">
        <f>RANK(U9,U$5:V$12)</f>
        <v>4</v>
      </c>
      <c r="AF9" s="28"/>
    </row>
    <row r="10" spans="1:32" ht="18" customHeight="1" x14ac:dyDescent="0.3">
      <c r="B10" s="38"/>
      <c r="C10" s="5">
        <f t="shared" si="6"/>
        <v>27</v>
      </c>
      <c r="D10" s="6" t="str">
        <f t="shared" si="4"/>
        <v>●</v>
      </c>
      <c r="E10" s="7">
        <f t="shared" si="7"/>
        <v>48</v>
      </c>
      <c r="F10" s="5">
        <f t="shared" si="8"/>
        <v>29</v>
      </c>
      <c r="G10" s="6" t="str">
        <f t="shared" si="9"/>
        <v>●</v>
      </c>
      <c r="H10" s="7">
        <f t="shared" si="10"/>
        <v>34</v>
      </c>
      <c r="I10" s="32"/>
      <c r="J10" s="36"/>
      <c r="K10" s="33"/>
      <c r="L10" s="5">
        <v>35</v>
      </c>
      <c r="M10" s="6" t="str">
        <f t="shared" si="2"/>
        <v>●</v>
      </c>
      <c r="N10" s="7">
        <v>38</v>
      </c>
      <c r="O10" s="32"/>
      <c r="P10" s="33"/>
      <c r="Q10" s="32"/>
      <c r="R10" s="33"/>
      <c r="S10" s="32"/>
      <c r="T10" s="33"/>
      <c r="U10" s="32"/>
      <c r="V10" s="33"/>
      <c r="W10" s="32"/>
      <c r="X10" s="33"/>
      <c r="Y10" s="32"/>
      <c r="Z10" s="33"/>
      <c r="AA10" s="32"/>
      <c r="AB10" s="33"/>
      <c r="AC10" s="32"/>
      <c r="AD10" s="33"/>
      <c r="AE10" s="32"/>
      <c r="AF10" s="33"/>
    </row>
    <row r="11" spans="1:32" ht="18" customHeight="1" x14ac:dyDescent="0.3">
      <c r="B11" s="43" t="str">
        <f>L3</f>
        <v>八木北</v>
      </c>
      <c r="C11" s="5">
        <f t="shared" ref="C11:C12" si="11">N5</f>
        <v>28</v>
      </c>
      <c r="D11" s="6" t="str">
        <f t="shared" si="4"/>
        <v>●</v>
      </c>
      <c r="E11" s="7">
        <f t="shared" ref="E11:E12" si="12">L5</f>
        <v>41</v>
      </c>
      <c r="F11" s="5">
        <f t="shared" ref="F11:F12" si="13">N7</f>
        <v>44</v>
      </c>
      <c r="G11" s="6" t="str">
        <f t="shared" si="9"/>
        <v>○</v>
      </c>
      <c r="H11" s="7">
        <f t="shared" ref="H11:H12" si="14">L7</f>
        <v>34</v>
      </c>
      <c r="I11" s="5">
        <f t="shared" ref="I11:I12" si="15">N9</f>
        <v>23</v>
      </c>
      <c r="J11" s="6" t="str">
        <f t="shared" ref="J11:J12" si="16">IF(I11=K11,"△",IF(I11&gt;K11,"○",IF(I11&lt;K11,"●")))</f>
        <v>●</v>
      </c>
      <c r="K11" s="7">
        <f t="shared" ref="K11:K12" si="17">L9</f>
        <v>37</v>
      </c>
      <c r="L11" s="26"/>
      <c r="M11" s="27"/>
      <c r="N11" s="28"/>
      <c r="O11" s="31">
        <f>COUNTIF($C11:$N12,"○")</f>
        <v>2</v>
      </c>
      <c r="P11" s="28"/>
      <c r="Q11" s="31">
        <f>COUNTIF($C11:$N12,"●")</f>
        <v>4</v>
      </c>
      <c r="R11" s="28"/>
      <c r="S11" s="31">
        <f>COUNTIF($C11:$N12,"△")</f>
        <v>0</v>
      </c>
      <c r="T11" s="28"/>
      <c r="U11" s="31">
        <f>(O11*3)+(S11*1)</f>
        <v>6</v>
      </c>
      <c r="V11" s="28"/>
      <c r="W11" s="41">
        <f>SUM(F11:F12,I11:I12,C11:C12)</f>
        <v>173</v>
      </c>
      <c r="X11" s="28"/>
      <c r="Y11" s="41">
        <f>SUM(H11:H12,K11:K12,E11:E12)</f>
        <v>226</v>
      </c>
      <c r="Z11" s="28"/>
      <c r="AA11" s="41">
        <f>W11/Y11</f>
        <v>0.76548672566371678</v>
      </c>
      <c r="AB11" s="28"/>
      <c r="AC11" s="42">
        <f>W11-Y11</f>
        <v>-53</v>
      </c>
      <c r="AD11" s="28"/>
      <c r="AE11" s="31">
        <f>RANK(U11,U$5:V$12)</f>
        <v>3</v>
      </c>
      <c r="AF11" s="28"/>
    </row>
    <row r="12" spans="1:32" ht="18" customHeight="1" x14ac:dyDescent="0.3">
      <c r="B12" s="38"/>
      <c r="C12" s="5">
        <f t="shared" si="11"/>
        <v>19</v>
      </c>
      <c r="D12" s="6" t="str">
        <f t="shared" si="4"/>
        <v>●</v>
      </c>
      <c r="E12" s="7">
        <f t="shared" si="12"/>
        <v>46</v>
      </c>
      <c r="F12" s="5">
        <f t="shared" si="13"/>
        <v>21</v>
      </c>
      <c r="G12" s="6" t="str">
        <f t="shared" si="9"/>
        <v>●</v>
      </c>
      <c r="H12" s="7">
        <f t="shared" si="14"/>
        <v>33</v>
      </c>
      <c r="I12" s="5">
        <f t="shared" si="15"/>
        <v>38</v>
      </c>
      <c r="J12" s="6" t="str">
        <f t="shared" si="16"/>
        <v>○</v>
      </c>
      <c r="K12" s="7">
        <f t="shared" si="17"/>
        <v>35</v>
      </c>
      <c r="L12" s="32"/>
      <c r="M12" s="36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</row>
    <row r="13" spans="1:32" ht="18" customHeight="1" x14ac:dyDescent="0.3"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9"/>
      <c r="N13" s="9"/>
      <c r="O13" s="8"/>
      <c r="P13" s="8"/>
      <c r="Q13" s="8"/>
      <c r="R13" s="8"/>
      <c r="S13" s="8"/>
      <c r="T13" s="8"/>
      <c r="U13" s="8"/>
      <c r="V13" s="8"/>
      <c r="W13" s="10"/>
      <c r="X13" s="10"/>
      <c r="Y13" s="10"/>
      <c r="Z13" s="10"/>
      <c r="AA13" s="10"/>
      <c r="AB13" s="10"/>
      <c r="AC13" s="11"/>
      <c r="AD13" s="11"/>
      <c r="AE13" s="8"/>
      <c r="AF13" s="8"/>
    </row>
    <row r="14" spans="1:32" ht="18" customHeight="1" x14ac:dyDescent="0.3">
      <c r="C14" s="35" t="s">
        <v>25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O14" s="44" t="s">
        <v>20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E14" s="12"/>
      <c r="AF14" s="12"/>
    </row>
    <row r="15" spans="1:32" ht="18" customHeight="1" x14ac:dyDescent="0.3">
      <c r="B15" s="37"/>
      <c r="C15" s="31" t="s">
        <v>26</v>
      </c>
      <c r="D15" s="27"/>
      <c r="E15" s="28"/>
      <c r="F15" s="31" t="s">
        <v>27</v>
      </c>
      <c r="G15" s="27"/>
      <c r="H15" s="28"/>
      <c r="I15" s="31" t="s">
        <v>28</v>
      </c>
      <c r="J15" s="27"/>
      <c r="K15" s="28"/>
      <c r="L15" s="31" t="s">
        <v>29</v>
      </c>
      <c r="M15" s="27"/>
      <c r="N15" s="28"/>
      <c r="O15" s="31" t="s">
        <v>5</v>
      </c>
      <c r="P15" s="28"/>
      <c r="Q15" s="31" t="s">
        <v>6</v>
      </c>
      <c r="R15" s="28"/>
      <c r="S15" s="31" t="s">
        <v>7</v>
      </c>
      <c r="T15" s="28"/>
      <c r="U15" s="31" t="s">
        <v>8</v>
      </c>
      <c r="V15" s="28"/>
      <c r="W15" s="31" t="s">
        <v>9</v>
      </c>
      <c r="X15" s="28"/>
      <c r="Y15" s="31" t="s">
        <v>10</v>
      </c>
      <c r="Z15" s="28"/>
      <c r="AA15" s="34" t="s">
        <v>11</v>
      </c>
      <c r="AB15" s="28"/>
      <c r="AC15" s="39" t="s">
        <v>12</v>
      </c>
      <c r="AD15" s="28"/>
      <c r="AE15" s="31" t="s">
        <v>13</v>
      </c>
      <c r="AF15" s="28"/>
    </row>
    <row r="16" spans="1:32" ht="18" customHeight="1" x14ac:dyDescent="0.3">
      <c r="B16" s="38"/>
      <c r="C16" s="32"/>
      <c r="D16" s="36"/>
      <c r="E16" s="33"/>
      <c r="F16" s="32"/>
      <c r="G16" s="36"/>
      <c r="H16" s="33"/>
      <c r="I16" s="32"/>
      <c r="J16" s="36"/>
      <c r="K16" s="33"/>
      <c r="L16" s="32"/>
      <c r="M16" s="36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</row>
    <row r="17" spans="1:32" ht="18" customHeight="1" x14ac:dyDescent="0.3">
      <c r="A17" s="1" t="s">
        <v>14</v>
      </c>
      <c r="B17" s="43" t="str">
        <f>C15</f>
        <v>海神南</v>
      </c>
      <c r="C17" s="26"/>
      <c r="D17" s="27"/>
      <c r="E17" s="28"/>
      <c r="F17" s="5">
        <v>50</v>
      </c>
      <c r="G17" s="6" t="str">
        <f t="shared" ref="G17:G18" si="18">IF(F17=H17,"△",IF(F17&gt;H17,"○",IF(F17&lt;H17,"●")))</f>
        <v>○</v>
      </c>
      <c r="H17" s="7">
        <v>16</v>
      </c>
      <c r="I17" s="5">
        <v>61</v>
      </c>
      <c r="J17" s="6" t="str">
        <f t="shared" ref="J17:J20" si="19">IF(I17=K17,"△",IF(I17&gt;K17,"○",IF(I17&lt;K17,"●")))</f>
        <v>○</v>
      </c>
      <c r="K17" s="7">
        <v>27</v>
      </c>
      <c r="L17" s="5">
        <v>28</v>
      </c>
      <c r="M17" s="6" t="str">
        <f t="shared" ref="M17:M22" si="20">IF(L17=N17,"△",IF(L17&gt;N17,"○",IF(L17&lt;N17,"●")))</f>
        <v>○</v>
      </c>
      <c r="N17" s="7">
        <v>17</v>
      </c>
      <c r="O17" s="31">
        <f>COUNTIF($C17:$N18,"○")</f>
        <v>6</v>
      </c>
      <c r="P17" s="28"/>
      <c r="Q17" s="31">
        <f>COUNTIF($C$17:$N$18,"●")</f>
        <v>0</v>
      </c>
      <c r="R17" s="28"/>
      <c r="S17" s="31">
        <f>COUNTIF($C$17:$N$18,"△")</f>
        <v>0</v>
      </c>
      <c r="T17" s="28"/>
      <c r="U17" s="31">
        <f>(O17*3)+(S17*1)</f>
        <v>18</v>
      </c>
      <c r="V17" s="28"/>
      <c r="W17" s="41">
        <f>SUM(F17:F18,I17:I18,L17:L18)</f>
        <v>241</v>
      </c>
      <c r="X17" s="28"/>
      <c r="Y17" s="41">
        <f>SUM(H17:H18,K17:K18,N17:N18)</f>
        <v>140</v>
      </c>
      <c r="Z17" s="28"/>
      <c r="AA17" s="41">
        <f>W17/Y17</f>
        <v>1.7214285714285715</v>
      </c>
      <c r="AB17" s="28"/>
      <c r="AC17" s="42">
        <f>W17-Y17</f>
        <v>101</v>
      </c>
      <c r="AD17" s="28"/>
      <c r="AE17" s="31">
        <f>RANK(U17,$U$17:$V$24)</f>
        <v>1</v>
      </c>
      <c r="AF17" s="28"/>
    </row>
    <row r="18" spans="1:32" ht="18" customHeight="1" x14ac:dyDescent="0.3">
      <c r="A18" s="1" t="s">
        <v>15</v>
      </c>
      <c r="B18" s="38"/>
      <c r="C18" s="32"/>
      <c r="D18" s="36"/>
      <c r="E18" s="33"/>
      <c r="F18" s="5">
        <v>37</v>
      </c>
      <c r="G18" s="6" t="str">
        <f t="shared" si="18"/>
        <v>○</v>
      </c>
      <c r="H18" s="7">
        <v>32</v>
      </c>
      <c r="I18" s="5">
        <v>40</v>
      </c>
      <c r="J18" s="6" t="str">
        <f t="shared" si="19"/>
        <v>○</v>
      </c>
      <c r="K18" s="7">
        <v>28</v>
      </c>
      <c r="L18" s="5">
        <v>25</v>
      </c>
      <c r="M18" s="6" t="str">
        <f t="shared" si="20"/>
        <v>○</v>
      </c>
      <c r="N18" s="7">
        <v>20</v>
      </c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</row>
    <row r="19" spans="1:32" ht="18" customHeight="1" x14ac:dyDescent="0.3">
      <c r="B19" s="43" t="str">
        <f>F15</f>
        <v>西海神</v>
      </c>
      <c r="C19" s="5">
        <f t="shared" ref="C19:C20" si="21">H17</f>
        <v>16</v>
      </c>
      <c r="D19" s="6" t="str">
        <f t="shared" ref="D19:D24" si="22">IF(C19=E19,"△",IF(C19&gt;E19,"○",IF(C19&lt;E19,"●")))</f>
        <v>●</v>
      </c>
      <c r="E19" s="7">
        <f t="shared" ref="E19:E20" si="23">F17</f>
        <v>50</v>
      </c>
      <c r="F19" s="26"/>
      <c r="G19" s="27"/>
      <c r="H19" s="28"/>
      <c r="I19" s="5">
        <v>38</v>
      </c>
      <c r="J19" s="6" t="str">
        <f t="shared" si="19"/>
        <v>○</v>
      </c>
      <c r="K19" s="7">
        <v>37</v>
      </c>
      <c r="L19" s="5">
        <v>24</v>
      </c>
      <c r="M19" s="6" t="str">
        <f t="shared" si="20"/>
        <v>●</v>
      </c>
      <c r="N19" s="7">
        <v>42</v>
      </c>
      <c r="O19" s="31">
        <f>COUNTIF($C19:$N20,"○")</f>
        <v>2</v>
      </c>
      <c r="P19" s="28"/>
      <c r="Q19" s="31">
        <f>COUNTIF($C19:$N20,"●")</f>
        <v>4</v>
      </c>
      <c r="R19" s="28"/>
      <c r="S19" s="31">
        <f>COUNTIF($C19:$N20,"△")</f>
        <v>0</v>
      </c>
      <c r="T19" s="28"/>
      <c r="U19" s="31">
        <f>(O19*3)+(S19*1)</f>
        <v>6</v>
      </c>
      <c r="V19" s="28"/>
      <c r="W19" s="41">
        <f>SUM(C19:C20,I19:I20,L19:L20)</f>
        <v>187</v>
      </c>
      <c r="X19" s="28"/>
      <c r="Y19" s="41">
        <f>SUM(E19:E20,K19:K20,N19:N20)</f>
        <v>242</v>
      </c>
      <c r="Z19" s="28"/>
      <c r="AA19" s="41">
        <f>W19/Y19</f>
        <v>0.77272727272727271</v>
      </c>
      <c r="AB19" s="28"/>
      <c r="AC19" s="42">
        <f>W19-Y19</f>
        <v>-55</v>
      </c>
      <c r="AD19" s="28"/>
      <c r="AE19" s="31">
        <f>RANK(U19,$U$17:$V$24)</f>
        <v>3</v>
      </c>
      <c r="AF19" s="28"/>
    </row>
    <row r="20" spans="1:32" ht="18" customHeight="1" x14ac:dyDescent="0.3">
      <c r="B20" s="38"/>
      <c r="C20" s="5">
        <f t="shared" si="21"/>
        <v>32</v>
      </c>
      <c r="D20" s="6" t="str">
        <f t="shared" si="22"/>
        <v>●</v>
      </c>
      <c r="E20" s="7">
        <f t="shared" si="23"/>
        <v>37</v>
      </c>
      <c r="F20" s="32"/>
      <c r="G20" s="36"/>
      <c r="H20" s="33"/>
      <c r="I20" s="5">
        <v>49</v>
      </c>
      <c r="J20" s="6" t="str">
        <f t="shared" si="19"/>
        <v>○</v>
      </c>
      <c r="K20" s="7">
        <v>32</v>
      </c>
      <c r="L20" s="5">
        <v>28</v>
      </c>
      <c r="M20" s="6" t="str">
        <f t="shared" si="20"/>
        <v>●</v>
      </c>
      <c r="N20" s="7">
        <v>44</v>
      </c>
      <c r="O20" s="32"/>
      <c r="P20" s="33"/>
      <c r="Q20" s="32"/>
      <c r="R20" s="33"/>
      <c r="S20" s="32"/>
      <c r="T20" s="33"/>
      <c r="U20" s="32"/>
      <c r="V20" s="33"/>
      <c r="W20" s="32"/>
      <c r="X20" s="33"/>
      <c r="Y20" s="32"/>
      <c r="Z20" s="33"/>
      <c r="AA20" s="32"/>
      <c r="AB20" s="33"/>
      <c r="AC20" s="32"/>
      <c r="AD20" s="33"/>
      <c r="AE20" s="32"/>
      <c r="AF20" s="33"/>
    </row>
    <row r="21" spans="1:32" ht="18" customHeight="1" x14ac:dyDescent="0.3">
      <c r="B21" s="43" t="str">
        <f>I15</f>
        <v>三山</v>
      </c>
      <c r="C21" s="5">
        <f t="shared" ref="C21:C22" si="24">K17</f>
        <v>27</v>
      </c>
      <c r="D21" s="6" t="str">
        <f t="shared" si="22"/>
        <v>●</v>
      </c>
      <c r="E21" s="7">
        <f t="shared" ref="E21:E22" si="25">I17</f>
        <v>61</v>
      </c>
      <c r="F21" s="5">
        <f t="shared" ref="F21:F22" si="26">K19</f>
        <v>37</v>
      </c>
      <c r="G21" s="6" t="str">
        <f t="shared" ref="G21:G24" si="27">IF(F21=H21,"△",IF(F21&gt;H21,"○",IF(F21&lt;H21,"●")))</f>
        <v>●</v>
      </c>
      <c r="H21" s="7">
        <f t="shared" ref="H21:H22" si="28">I19</f>
        <v>38</v>
      </c>
      <c r="I21" s="26"/>
      <c r="J21" s="27"/>
      <c r="K21" s="28"/>
      <c r="L21" s="5">
        <v>41</v>
      </c>
      <c r="M21" s="6" t="str">
        <f t="shared" si="20"/>
        <v>●</v>
      </c>
      <c r="N21" s="7">
        <v>51</v>
      </c>
      <c r="O21" s="31">
        <f>COUNTIF($C21:$N22,"○")</f>
        <v>0</v>
      </c>
      <c r="P21" s="28"/>
      <c r="Q21" s="31">
        <f>COUNTIF($C21:$N22,"●")</f>
        <v>6</v>
      </c>
      <c r="R21" s="28"/>
      <c r="S21" s="31">
        <f>COUNTIF($C21:$N22,"△")</f>
        <v>0</v>
      </c>
      <c r="T21" s="28"/>
      <c r="U21" s="31">
        <f>(O21*3)+(S21*1)</f>
        <v>0</v>
      </c>
      <c r="V21" s="28"/>
      <c r="W21" s="41">
        <f>SUM(F21:F22,C21:C22,L21:L22)</f>
        <v>189</v>
      </c>
      <c r="X21" s="28"/>
      <c r="Y21" s="41">
        <f>SUM(H21:H22,E21:E22,N21:N22)</f>
        <v>298</v>
      </c>
      <c r="Z21" s="28"/>
      <c r="AA21" s="41">
        <f>W21/Y21</f>
        <v>0.63422818791946312</v>
      </c>
      <c r="AB21" s="28"/>
      <c r="AC21" s="42">
        <f>W21-Y21</f>
        <v>-109</v>
      </c>
      <c r="AD21" s="28"/>
      <c r="AE21" s="31">
        <f>RANK(U21,$U$17:$V$24)</f>
        <v>4</v>
      </c>
      <c r="AF21" s="28"/>
    </row>
    <row r="22" spans="1:32" ht="18" customHeight="1" x14ac:dyDescent="0.3">
      <c r="B22" s="38"/>
      <c r="C22" s="5">
        <f t="shared" si="24"/>
        <v>28</v>
      </c>
      <c r="D22" s="6" t="str">
        <f t="shared" si="22"/>
        <v>●</v>
      </c>
      <c r="E22" s="7">
        <f t="shared" si="25"/>
        <v>40</v>
      </c>
      <c r="F22" s="5">
        <f t="shared" si="26"/>
        <v>32</v>
      </c>
      <c r="G22" s="6" t="str">
        <f t="shared" si="27"/>
        <v>●</v>
      </c>
      <c r="H22" s="7">
        <f t="shared" si="28"/>
        <v>49</v>
      </c>
      <c r="I22" s="32"/>
      <c r="J22" s="36"/>
      <c r="K22" s="33"/>
      <c r="L22" s="5">
        <v>24</v>
      </c>
      <c r="M22" s="6" t="str">
        <f t="shared" si="20"/>
        <v>●</v>
      </c>
      <c r="N22" s="7">
        <v>59</v>
      </c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  <c r="AE22" s="32"/>
      <c r="AF22" s="33"/>
    </row>
    <row r="23" spans="1:32" ht="18" customHeight="1" x14ac:dyDescent="0.3">
      <c r="B23" s="43" t="str">
        <f>L15</f>
        <v>峰台</v>
      </c>
      <c r="C23" s="5">
        <f t="shared" ref="C23:C24" si="29">N17</f>
        <v>17</v>
      </c>
      <c r="D23" s="6" t="str">
        <f t="shared" si="22"/>
        <v>●</v>
      </c>
      <c r="E23" s="7">
        <f t="shared" ref="E23:E24" si="30">L17</f>
        <v>28</v>
      </c>
      <c r="F23" s="5">
        <f t="shared" ref="F23:F24" si="31">N19</f>
        <v>42</v>
      </c>
      <c r="G23" s="6" t="str">
        <f t="shared" si="27"/>
        <v>○</v>
      </c>
      <c r="H23" s="7">
        <f t="shared" ref="H23:H24" si="32">L19</f>
        <v>24</v>
      </c>
      <c r="I23" s="5">
        <f t="shared" ref="I23:I24" si="33">N21</f>
        <v>51</v>
      </c>
      <c r="J23" s="6" t="str">
        <f t="shared" ref="J23:J24" si="34">IF(I23=K23,"△",IF(I23&gt;K23,"○",IF(I23&lt;K23,"●")))</f>
        <v>○</v>
      </c>
      <c r="K23" s="7">
        <f t="shared" ref="K23:K24" si="35">L21</f>
        <v>41</v>
      </c>
      <c r="L23" s="26"/>
      <c r="M23" s="27"/>
      <c r="N23" s="28"/>
      <c r="O23" s="31">
        <f>COUNTIF($C23:$N24,"○")</f>
        <v>4</v>
      </c>
      <c r="P23" s="28"/>
      <c r="Q23" s="31">
        <f>COUNTIF($C23:$N24,"●")</f>
        <v>2</v>
      </c>
      <c r="R23" s="28"/>
      <c r="S23" s="31">
        <f>COUNTIF($C23:$N24,"△")</f>
        <v>0</v>
      </c>
      <c r="T23" s="28"/>
      <c r="U23" s="31">
        <f>(O23*3)+(S23*1)</f>
        <v>12</v>
      </c>
      <c r="V23" s="28"/>
      <c r="W23" s="41">
        <f>SUM(F23:F24,I23:I24,C23:C24)</f>
        <v>233</v>
      </c>
      <c r="X23" s="28"/>
      <c r="Y23" s="41">
        <f>SUM(H23:H24,K23:K24,E23:E24)</f>
        <v>170</v>
      </c>
      <c r="Z23" s="28"/>
      <c r="AA23" s="41">
        <f>W23/Y23</f>
        <v>1.3705882352941177</v>
      </c>
      <c r="AB23" s="28"/>
      <c r="AC23" s="42">
        <f>W23-Y23</f>
        <v>63</v>
      </c>
      <c r="AD23" s="28"/>
      <c r="AE23" s="31">
        <f>RANK(U23,$U$17:$V$24)</f>
        <v>2</v>
      </c>
      <c r="AF23" s="28"/>
    </row>
    <row r="24" spans="1:32" ht="18" customHeight="1" x14ac:dyDescent="0.3">
      <c r="B24" s="38"/>
      <c r="C24" s="5">
        <f t="shared" si="29"/>
        <v>20</v>
      </c>
      <c r="D24" s="6" t="str">
        <f t="shared" si="22"/>
        <v>●</v>
      </c>
      <c r="E24" s="7">
        <f t="shared" si="30"/>
        <v>25</v>
      </c>
      <c r="F24" s="5">
        <f t="shared" si="31"/>
        <v>44</v>
      </c>
      <c r="G24" s="6" t="str">
        <f t="shared" si="27"/>
        <v>○</v>
      </c>
      <c r="H24" s="7">
        <f t="shared" si="32"/>
        <v>28</v>
      </c>
      <c r="I24" s="5">
        <f t="shared" si="33"/>
        <v>59</v>
      </c>
      <c r="J24" s="6" t="str">
        <f t="shared" si="34"/>
        <v>○</v>
      </c>
      <c r="K24" s="7">
        <f t="shared" si="35"/>
        <v>24</v>
      </c>
      <c r="L24" s="32"/>
      <c r="M24" s="36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32"/>
      <c r="AB24" s="33"/>
      <c r="AC24" s="32"/>
      <c r="AD24" s="33"/>
      <c r="AE24" s="32"/>
      <c r="AF24" s="33"/>
    </row>
    <row r="25" spans="1:32" ht="18" customHeight="1" x14ac:dyDescent="0.3"/>
    <row r="26" spans="1:32" ht="18" customHeight="1" x14ac:dyDescent="0.3"/>
    <row r="27" spans="1:32" ht="18" customHeight="1" x14ac:dyDescent="0.3">
      <c r="C27" s="35" t="s">
        <v>30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32" ht="18" customHeight="1" x14ac:dyDescent="0.3">
      <c r="B28" s="37"/>
      <c r="C28" s="31" t="s">
        <v>60</v>
      </c>
      <c r="D28" s="27"/>
      <c r="E28" s="28"/>
      <c r="F28" s="31" t="s">
        <v>61</v>
      </c>
      <c r="G28" s="27"/>
      <c r="H28" s="28"/>
      <c r="I28" s="45" t="s">
        <v>62</v>
      </c>
      <c r="J28" s="46"/>
      <c r="K28" s="47"/>
      <c r="L28" s="31" t="s">
        <v>63</v>
      </c>
      <c r="M28" s="27"/>
      <c r="N28" s="28"/>
      <c r="O28" s="31" t="s">
        <v>5</v>
      </c>
      <c r="P28" s="28"/>
      <c r="Q28" s="31" t="s">
        <v>6</v>
      </c>
      <c r="R28" s="28"/>
      <c r="S28" s="31" t="s">
        <v>7</v>
      </c>
      <c r="T28" s="28"/>
      <c r="U28" s="31" t="s">
        <v>8</v>
      </c>
      <c r="V28" s="28"/>
      <c r="W28" s="31" t="s">
        <v>9</v>
      </c>
      <c r="X28" s="28"/>
      <c r="Y28" s="31" t="s">
        <v>10</v>
      </c>
      <c r="Z28" s="28"/>
      <c r="AA28" s="34" t="s">
        <v>11</v>
      </c>
      <c r="AB28" s="28"/>
      <c r="AC28" s="39" t="s">
        <v>12</v>
      </c>
      <c r="AD28" s="28"/>
      <c r="AE28" s="31" t="s">
        <v>13</v>
      </c>
      <c r="AF28" s="28"/>
    </row>
    <row r="29" spans="1:32" ht="18" customHeight="1" x14ac:dyDescent="0.3">
      <c r="B29" s="38"/>
      <c r="C29" s="32"/>
      <c r="D29" s="36"/>
      <c r="E29" s="33"/>
      <c r="F29" s="32"/>
      <c r="G29" s="36"/>
      <c r="H29" s="33"/>
      <c r="I29" s="48"/>
      <c r="J29" s="49"/>
      <c r="K29" s="50"/>
      <c r="L29" s="32"/>
      <c r="M29" s="36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</row>
    <row r="30" spans="1:32" ht="18" customHeight="1" x14ac:dyDescent="0.3">
      <c r="B30" s="13" t="str">
        <f>C28</f>
        <v>行田西</v>
      </c>
      <c r="C30" s="26"/>
      <c r="D30" s="27"/>
      <c r="E30" s="28"/>
      <c r="F30" s="5">
        <v>39</v>
      </c>
      <c r="G30" s="6" t="str">
        <f t="shared" ref="G30" si="36">IF(F30=H30,"△",IF(F30&gt;H30,"○",IF(F30&lt;H30,"●")))</f>
        <v>○</v>
      </c>
      <c r="H30" s="7">
        <v>36</v>
      </c>
      <c r="I30" s="5">
        <v>34</v>
      </c>
      <c r="J30" s="6" t="str">
        <f t="shared" ref="J30:J31" si="37">IF(I30=K30,"△",IF(I30&gt;K30,"○",IF(I30&lt;K30,"●")))</f>
        <v>△</v>
      </c>
      <c r="K30" s="7">
        <v>34</v>
      </c>
      <c r="L30" s="5">
        <v>28</v>
      </c>
      <c r="M30" s="6" t="str">
        <f t="shared" ref="M30:M32" si="38">IF(L30=N30,"△",IF(L30&gt;N30,"○",IF(L30&lt;N30,"●")))</f>
        <v>○</v>
      </c>
      <c r="N30" s="7">
        <v>26</v>
      </c>
      <c r="O30" s="25">
        <f t="shared" ref="O30:O33" si="39">COUNTIF($C30:$N30,"○")</f>
        <v>2</v>
      </c>
      <c r="P30" s="23"/>
      <c r="Q30" s="25">
        <f>COUNTIF(C30:N30,"●")</f>
        <v>0</v>
      </c>
      <c r="R30" s="23"/>
      <c r="S30" s="25">
        <f t="shared" ref="S30:S33" si="40">COUNTIF(C30:N30,"△")</f>
        <v>1</v>
      </c>
      <c r="T30" s="23"/>
      <c r="U30" s="25">
        <f t="shared" ref="U30:U33" si="41">(O30*3)+(S30*1)</f>
        <v>7</v>
      </c>
      <c r="V30" s="23"/>
      <c r="W30" s="22">
        <f>SUM(F30,I30,L30)</f>
        <v>101</v>
      </c>
      <c r="X30" s="23"/>
      <c r="Y30" s="22">
        <f>SUM(H30,K30,N30)</f>
        <v>96</v>
      </c>
      <c r="Z30" s="23"/>
      <c r="AA30" s="22">
        <f t="shared" ref="AA30:AA33" si="42">W30/Y30</f>
        <v>1.0520833333333333</v>
      </c>
      <c r="AB30" s="23"/>
      <c r="AC30" s="24">
        <f t="shared" ref="AC30:AC33" si="43">W30-Y30</f>
        <v>5</v>
      </c>
      <c r="AD30" s="23"/>
      <c r="AE30" s="25">
        <f>RANK(U30,U30:V33)</f>
        <v>1</v>
      </c>
      <c r="AF30" s="23"/>
    </row>
    <row r="31" spans="1:32" ht="18" customHeight="1" x14ac:dyDescent="0.3">
      <c r="B31" s="13" t="str">
        <f>F28</f>
        <v>海神南</v>
      </c>
      <c r="C31" s="5">
        <f>H30</f>
        <v>36</v>
      </c>
      <c r="D31" s="6" t="str">
        <f t="shared" ref="D31:D33" si="44">IF(C31=E31,"△",IF(C31&gt;E31,"○",IF(C31&lt;E31,"●")))</f>
        <v>●</v>
      </c>
      <c r="E31" s="7">
        <f>F30</f>
        <v>39</v>
      </c>
      <c r="F31" s="26"/>
      <c r="G31" s="27"/>
      <c r="H31" s="28"/>
      <c r="I31" s="5">
        <v>42</v>
      </c>
      <c r="J31" s="6" t="str">
        <f t="shared" si="37"/>
        <v>○</v>
      </c>
      <c r="K31" s="7">
        <v>24</v>
      </c>
      <c r="L31" s="5">
        <v>35</v>
      </c>
      <c r="M31" s="6" t="str">
        <f t="shared" si="38"/>
        <v>○</v>
      </c>
      <c r="N31" s="7">
        <v>20</v>
      </c>
      <c r="O31" s="25">
        <f t="shared" si="39"/>
        <v>2</v>
      </c>
      <c r="P31" s="23"/>
      <c r="Q31" s="25">
        <f t="shared" ref="Q31:Q33" si="45">COUNTIF($C31:$N31,"●")</f>
        <v>1</v>
      </c>
      <c r="R31" s="23"/>
      <c r="S31" s="25">
        <f t="shared" si="40"/>
        <v>0</v>
      </c>
      <c r="T31" s="23"/>
      <c r="U31" s="25">
        <f t="shared" si="41"/>
        <v>6</v>
      </c>
      <c r="V31" s="23"/>
      <c r="W31" s="22">
        <f>SUM(C31,I31,L31)</f>
        <v>113</v>
      </c>
      <c r="X31" s="23"/>
      <c r="Y31" s="22">
        <f>SUM(E31,K31,N31)</f>
        <v>83</v>
      </c>
      <c r="Z31" s="23"/>
      <c r="AA31" s="22">
        <f t="shared" si="42"/>
        <v>1.3614457831325302</v>
      </c>
      <c r="AB31" s="23"/>
      <c r="AC31" s="24">
        <f t="shared" si="43"/>
        <v>30</v>
      </c>
      <c r="AD31" s="23"/>
      <c r="AE31" s="25">
        <f>RANK(U31,U30:V33)</f>
        <v>2</v>
      </c>
      <c r="AF31" s="23"/>
    </row>
    <row r="32" spans="1:32" ht="18" customHeight="1" x14ac:dyDescent="0.3">
      <c r="B32" s="21" t="str">
        <f>I28</f>
        <v>スーパーキッズ</v>
      </c>
      <c r="C32" s="5">
        <f>K30</f>
        <v>34</v>
      </c>
      <c r="D32" s="6" t="str">
        <f t="shared" si="44"/>
        <v>△</v>
      </c>
      <c r="E32" s="7">
        <f>I30</f>
        <v>34</v>
      </c>
      <c r="F32" s="5">
        <f>K31</f>
        <v>24</v>
      </c>
      <c r="G32" s="6" t="str">
        <f t="shared" ref="G32:G33" si="46">IF(F32=H32,"△",IF(F32&gt;H32,"○",IF(F32&lt;H32,"●")))</f>
        <v>●</v>
      </c>
      <c r="H32" s="7">
        <f>I31</f>
        <v>42</v>
      </c>
      <c r="I32" s="26"/>
      <c r="J32" s="27"/>
      <c r="K32" s="28"/>
      <c r="L32" s="5">
        <v>50</v>
      </c>
      <c r="M32" s="6" t="str">
        <f t="shared" si="38"/>
        <v>○</v>
      </c>
      <c r="N32" s="7">
        <v>11</v>
      </c>
      <c r="O32" s="25">
        <f t="shared" si="39"/>
        <v>1</v>
      </c>
      <c r="P32" s="23"/>
      <c r="Q32" s="25">
        <f t="shared" si="45"/>
        <v>1</v>
      </c>
      <c r="R32" s="23"/>
      <c r="S32" s="25">
        <f t="shared" si="40"/>
        <v>1</v>
      </c>
      <c r="T32" s="23"/>
      <c r="U32" s="25">
        <f t="shared" si="41"/>
        <v>4</v>
      </c>
      <c r="V32" s="23"/>
      <c r="W32" s="22">
        <f>SUM(F32,C32,L32)</f>
        <v>108</v>
      </c>
      <c r="X32" s="23"/>
      <c r="Y32" s="22">
        <f>SUM(H32,E32,N32)</f>
        <v>87</v>
      </c>
      <c r="Z32" s="23"/>
      <c r="AA32" s="22">
        <f t="shared" si="42"/>
        <v>1.2413793103448276</v>
      </c>
      <c r="AB32" s="23"/>
      <c r="AC32" s="24">
        <f t="shared" si="43"/>
        <v>21</v>
      </c>
      <c r="AD32" s="23"/>
      <c r="AE32" s="25">
        <f>RANK(U32,U30:V33)</f>
        <v>3</v>
      </c>
      <c r="AF32" s="23"/>
    </row>
    <row r="33" spans="1:32" ht="18" customHeight="1" x14ac:dyDescent="0.3">
      <c r="B33" s="13" t="str">
        <f>L28</f>
        <v>峰台</v>
      </c>
      <c r="C33" s="5">
        <f>N30</f>
        <v>26</v>
      </c>
      <c r="D33" s="6" t="str">
        <f t="shared" si="44"/>
        <v>●</v>
      </c>
      <c r="E33" s="7">
        <f>L30</f>
        <v>28</v>
      </c>
      <c r="F33" s="5">
        <f>N31</f>
        <v>20</v>
      </c>
      <c r="G33" s="6" t="str">
        <f t="shared" si="46"/>
        <v>●</v>
      </c>
      <c r="H33" s="7">
        <f>L31</f>
        <v>35</v>
      </c>
      <c r="I33" s="5">
        <f>N32</f>
        <v>11</v>
      </c>
      <c r="J33" s="6" t="str">
        <f>IF(I33=K33,"△",IF(I33&gt;K33,"○",IF(I33&lt;K33,"●")))</f>
        <v>●</v>
      </c>
      <c r="K33" s="7">
        <f>L32</f>
        <v>50</v>
      </c>
      <c r="L33" s="29"/>
      <c r="M33" s="30"/>
      <c r="N33" s="23"/>
      <c r="O33" s="25">
        <f t="shared" si="39"/>
        <v>0</v>
      </c>
      <c r="P33" s="23"/>
      <c r="Q33" s="25">
        <f t="shared" si="45"/>
        <v>3</v>
      </c>
      <c r="R33" s="23"/>
      <c r="S33" s="25">
        <f t="shared" si="40"/>
        <v>0</v>
      </c>
      <c r="T33" s="23"/>
      <c r="U33" s="25">
        <f t="shared" si="41"/>
        <v>0</v>
      </c>
      <c r="V33" s="23"/>
      <c r="W33" s="22">
        <f>SUM(F33,I33,C33)</f>
        <v>57</v>
      </c>
      <c r="X33" s="23"/>
      <c r="Y33" s="22">
        <f>SUM(H33,K33,E33)</f>
        <v>113</v>
      </c>
      <c r="Z33" s="23"/>
      <c r="AA33" s="22">
        <f t="shared" si="42"/>
        <v>0.50442477876106195</v>
      </c>
      <c r="AB33" s="23"/>
      <c r="AC33" s="24">
        <f t="shared" si="43"/>
        <v>-56</v>
      </c>
      <c r="AD33" s="23"/>
      <c r="AE33" s="25">
        <f>RANK(U33,U30:V33)</f>
        <v>4</v>
      </c>
      <c r="AF33" s="23"/>
    </row>
    <row r="34" spans="1:32" ht="18" customHeight="1" x14ac:dyDescent="0.3"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9"/>
      <c r="O34" s="8"/>
      <c r="P34" s="8"/>
      <c r="Q34" s="8"/>
      <c r="R34" s="8"/>
      <c r="S34" s="8"/>
      <c r="T34" s="8"/>
      <c r="U34" s="8"/>
      <c r="V34" s="8"/>
      <c r="W34" s="10"/>
      <c r="X34" s="10"/>
      <c r="Y34" s="10"/>
      <c r="Z34" s="10"/>
      <c r="AA34" s="10"/>
      <c r="AB34" s="10"/>
      <c r="AC34" s="11"/>
      <c r="AD34" s="11"/>
      <c r="AE34" s="8"/>
      <c r="AF34" s="8"/>
    </row>
    <row r="35" spans="1:32" ht="18" customHeight="1" x14ac:dyDescent="0.3">
      <c r="C35" s="35" t="s">
        <v>31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AE35" s="12"/>
      <c r="AF35" s="12"/>
    </row>
    <row r="36" spans="1:32" ht="18.75" customHeight="1" x14ac:dyDescent="0.3">
      <c r="B36" s="37"/>
      <c r="C36" s="31" t="s">
        <v>64</v>
      </c>
      <c r="D36" s="27"/>
      <c r="E36" s="28"/>
      <c r="F36" s="31" t="s">
        <v>65</v>
      </c>
      <c r="G36" s="27"/>
      <c r="H36" s="28"/>
      <c r="I36" s="31" t="s">
        <v>66</v>
      </c>
      <c r="J36" s="27"/>
      <c r="K36" s="28"/>
      <c r="L36" s="31" t="s">
        <v>67</v>
      </c>
      <c r="M36" s="27"/>
      <c r="N36" s="28"/>
      <c r="O36" s="31" t="s">
        <v>5</v>
      </c>
      <c r="P36" s="28"/>
      <c r="Q36" s="31" t="s">
        <v>6</v>
      </c>
      <c r="R36" s="28"/>
      <c r="S36" s="31" t="s">
        <v>7</v>
      </c>
      <c r="T36" s="28"/>
      <c r="U36" s="31" t="s">
        <v>8</v>
      </c>
      <c r="V36" s="28"/>
      <c r="W36" s="31" t="s">
        <v>9</v>
      </c>
      <c r="X36" s="28"/>
      <c r="Y36" s="31" t="s">
        <v>10</v>
      </c>
      <c r="Z36" s="28"/>
      <c r="AA36" s="34" t="s">
        <v>11</v>
      </c>
      <c r="AB36" s="28"/>
      <c r="AC36" s="39" t="s">
        <v>12</v>
      </c>
      <c r="AD36" s="28"/>
      <c r="AE36" s="31" t="s">
        <v>13</v>
      </c>
      <c r="AF36" s="28"/>
    </row>
    <row r="37" spans="1:32" ht="18" customHeight="1" x14ac:dyDescent="0.3">
      <c r="B37" s="38"/>
      <c r="C37" s="32"/>
      <c r="D37" s="36"/>
      <c r="E37" s="33"/>
      <c r="F37" s="32"/>
      <c r="G37" s="36"/>
      <c r="H37" s="33"/>
      <c r="I37" s="32"/>
      <c r="J37" s="36"/>
      <c r="K37" s="33"/>
      <c r="L37" s="32"/>
      <c r="M37" s="36"/>
      <c r="N37" s="33"/>
      <c r="O37" s="32"/>
      <c r="P37" s="33"/>
      <c r="Q37" s="32"/>
      <c r="R37" s="33"/>
      <c r="S37" s="32"/>
      <c r="T37" s="33"/>
      <c r="U37" s="32"/>
      <c r="V37" s="33"/>
      <c r="W37" s="32"/>
      <c r="X37" s="33"/>
      <c r="Y37" s="32"/>
      <c r="Z37" s="33"/>
      <c r="AA37" s="32"/>
      <c r="AB37" s="33"/>
      <c r="AC37" s="32"/>
      <c r="AD37" s="33"/>
      <c r="AE37" s="32"/>
      <c r="AF37" s="33"/>
    </row>
    <row r="38" spans="1:32" ht="18" customHeight="1" x14ac:dyDescent="0.3">
      <c r="A38" s="1"/>
      <c r="B38" s="13" t="str">
        <f>C36</f>
        <v>八木北</v>
      </c>
      <c r="C38" s="26"/>
      <c r="D38" s="27"/>
      <c r="E38" s="28"/>
      <c r="F38" s="5">
        <v>37</v>
      </c>
      <c r="G38" s="6" t="str">
        <f t="shared" ref="G38" si="47">IF(F38=H38,"△",IF(F38&gt;H38,"○",IF(F38&lt;H38,"●")))</f>
        <v>△</v>
      </c>
      <c r="H38" s="7">
        <v>37</v>
      </c>
      <c r="I38" s="5">
        <v>34</v>
      </c>
      <c r="J38" s="6" t="str">
        <f t="shared" ref="J38:J39" si="48">IF(I38=K38,"△",IF(I38&gt;K38,"○",IF(I38&lt;K38,"●")))</f>
        <v>○</v>
      </c>
      <c r="K38" s="7">
        <v>28</v>
      </c>
      <c r="L38" s="5">
        <v>35</v>
      </c>
      <c r="M38" s="6" t="str">
        <f t="shared" ref="M38:M40" si="49">IF(L38=N38,"△",IF(L38&gt;N38,"○",IF(L38&lt;N38,"●")))</f>
        <v>○</v>
      </c>
      <c r="N38" s="7">
        <v>34</v>
      </c>
      <c r="O38" s="25">
        <f t="shared" ref="O38:O41" si="50">COUNTIF($C38:$N38,"○")</f>
        <v>2</v>
      </c>
      <c r="P38" s="23"/>
      <c r="Q38" s="25">
        <f>COUNTIF(C38:N38,"●")</f>
        <v>0</v>
      </c>
      <c r="R38" s="23"/>
      <c r="S38" s="25">
        <f t="shared" ref="S38:S41" si="51">COUNTIF(C38:N38,"△")</f>
        <v>1</v>
      </c>
      <c r="T38" s="23"/>
      <c r="U38" s="25">
        <f t="shared" ref="U38:U41" si="52">(O38*3)+(S38*1)</f>
        <v>7</v>
      </c>
      <c r="V38" s="23"/>
      <c r="W38" s="22">
        <f>SUM(F38,I38,L38)</f>
        <v>106</v>
      </c>
      <c r="X38" s="23"/>
      <c r="Y38" s="22">
        <f>SUM(H38,K38,N38)</f>
        <v>99</v>
      </c>
      <c r="Z38" s="23"/>
      <c r="AA38" s="22">
        <f t="shared" ref="AA38:AA41" si="53">W38/Y38</f>
        <v>1.0707070707070707</v>
      </c>
      <c r="AB38" s="23"/>
      <c r="AC38" s="24">
        <f t="shared" ref="AC38:AC41" si="54">W38-Y38</f>
        <v>7</v>
      </c>
      <c r="AD38" s="23"/>
      <c r="AE38" s="25">
        <v>2</v>
      </c>
      <c r="AF38" s="23"/>
    </row>
    <row r="39" spans="1:32" ht="18" customHeight="1" x14ac:dyDescent="0.3">
      <c r="B39" s="13" t="str">
        <f>F36</f>
        <v>西海神</v>
      </c>
      <c r="C39" s="5">
        <f>H38</f>
        <v>37</v>
      </c>
      <c r="D39" s="6" t="str">
        <f t="shared" ref="D39:D41" si="55">IF(C39=E39,"△",IF(C39&gt;E39,"○",IF(C39&lt;E39,"●")))</f>
        <v>△</v>
      </c>
      <c r="E39" s="7">
        <f>F38</f>
        <v>37</v>
      </c>
      <c r="F39" s="26"/>
      <c r="G39" s="27"/>
      <c r="H39" s="28"/>
      <c r="I39" s="5">
        <v>41</v>
      </c>
      <c r="J39" s="6" t="str">
        <f t="shared" si="48"/>
        <v>○</v>
      </c>
      <c r="K39" s="7">
        <v>18</v>
      </c>
      <c r="L39" s="5">
        <v>42</v>
      </c>
      <c r="M39" s="6" t="str">
        <f t="shared" si="49"/>
        <v>○</v>
      </c>
      <c r="N39" s="7">
        <v>20</v>
      </c>
      <c r="O39" s="25">
        <f t="shared" si="50"/>
        <v>2</v>
      </c>
      <c r="P39" s="23"/>
      <c r="Q39" s="25">
        <f t="shared" ref="Q39:Q41" si="56">COUNTIF($C39:$N39,"●")</f>
        <v>0</v>
      </c>
      <c r="R39" s="23"/>
      <c r="S39" s="25">
        <f t="shared" si="51"/>
        <v>1</v>
      </c>
      <c r="T39" s="23"/>
      <c r="U39" s="25">
        <f t="shared" si="52"/>
        <v>7</v>
      </c>
      <c r="V39" s="23"/>
      <c r="W39" s="22">
        <f>SUM(C39,I39,L39)</f>
        <v>120</v>
      </c>
      <c r="X39" s="23"/>
      <c r="Y39" s="22">
        <f>SUM(E39,K39,N39)</f>
        <v>75</v>
      </c>
      <c r="Z39" s="23"/>
      <c r="AA39" s="22">
        <f t="shared" si="53"/>
        <v>1.6</v>
      </c>
      <c r="AB39" s="23"/>
      <c r="AC39" s="24">
        <f t="shared" si="54"/>
        <v>45</v>
      </c>
      <c r="AD39" s="23"/>
      <c r="AE39" s="25">
        <f>RANK(U39,U38:V41)</f>
        <v>1</v>
      </c>
      <c r="AF39" s="23"/>
    </row>
    <row r="40" spans="1:32" ht="18" customHeight="1" x14ac:dyDescent="0.3">
      <c r="B40" s="13" t="str">
        <f>I36</f>
        <v>海神</v>
      </c>
      <c r="C40" s="5">
        <f>K38</f>
        <v>28</v>
      </c>
      <c r="D40" s="6" t="str">
        <f t="shared" si="55"/>
        <v>●</v>
      </c>
      <c r="E40" s="7">
        <f>I38</f>
        <v>34</v>
      </c>
      <c r="F40" s="5">
        <f>K39</f>
        <v>18</v>
      </c>
      <c r="G40" s="6" t="str">
        <f t="shared" ref="G40:G41" si="57">IF(F40=H40,"△",IF(F40&gt;H40,"○",IF(F40&lt;H40,"●")))</f>
        <v>●</v>
      </c>
      <c r="H40" s="7">
        <f>I39</f>
        <v>41</v>
      </c>
      <c r="I40" s="26"/>
      <c r="J40" s="27"/>
      <c r="K40" s="28"/>
      <c r="L40" s="5">
        <v>28</v>
      </c>
      <c r="M40" s="6" t="str">
        <f t="shared" si="49"/>
        <v>●</v>
      </c>
      <c r="N40" s="7">
        <v>37</v>
      </c>
      <c r="O40" s="25">
        <f t="shared" si="50"/>
        <v>0</v>
      </c>
      <c r="P40" s="23"/>
      <c r="Q40" s="25">
        <f t="shared" si="56"/>
        <v>3</v>
      </c>
      <c r="R40" s="23"/>
      <c r="S40" s="25">
        <f t="shared" si="51"/>
        <v>0</v>
      </c>
      <c r="T40" s="23"/>
      <c r="U40" s="25">
        <f t="shared" si="52"/>
        <v>0</v>
      </c>
      <c r="V40" s="23"/>
      <c r="W40" s="22">
        <f>SUM(F40,C40,L40)</f>
        <v>74</v>
      </c>
      <c r="X40" s="23"/>
      <c r="Y40" s="22">
        <f>SUM(H40,E40,N40)</f>
        <v>112</v>
      </c>
      <c r="Z40" s="23"/>
      <c r="AA40" s="22">
        <f t="shared" si="53"/>
        <v>0.6607142857142857</v>
      </c>
      <c r="AB40" s="23"/>
      <c r="AC40" s="24">
        <f t="shared" si="54"/>
        <v>-38</v>
      </c>
      <c r="AD40" s="23"/>
      <c r="AE40" s="25">
        <f>RANK(U40,U38:V41)</f>
        <v>4</v>
      </c>
      <c r="AF40" s="23"/>
    </row>
    <row r="41" spans="1:32" ht="18" customHeight="1" x14ac:dyDescent="0.3">
      <c r="B41" s="13" t="str">
        <f>L36</f>
        <v>三山</v>
      </c>
      <c r="C41" s="5">
        <f>N38</f>
        <v>34</v>
      </c>
      <c r="D41" s="6" t="str">
        <f t="shared" si="55"/>
        <v>●</v>
      </c>
      <c r="E41" s="7">
        <f>L38</f>
        <v>35</v>
      </c>
      <c r="F41" s="5">
        <f>N39</f>
        <v>20</v>
      </c>
      <c r="G41" s="6" t="str">
        <f t="shared" si="57"/>
        <v>●</v>
      </c>
      <c r="H41" s="7">
        <f>L39</f>
        <v>42</v>
      </c>
      <c r="I41" s="5">
        <f>N40</f>
        <v>37</v>
      </c>
      <c r="J41" s="6" t="str">
        <f>IF(I41=K41,"△",IF(I41&gt;K41,"○",IF(I41&lt;K41,"●")))</f>
        <v>○</v>
      </c>
      <c r="K41" s="7">
        <f>L40</f>
        <v>28</v>
      </c>
      <c r="L41" s="29"/>
      <c r="M41" s="30"/>
      <c r="N41" s="23"/>
      <c r="O41" s="25">
        <f t="shared" si="50"/>
        <v>1</v>
      </c>
      <c r="P41" s="23"/>
      <c r="Q41" s="25">
        <f t="shared" si="56"/>
        <v>2</v>
      </c>
      <c r="R41" s="23"/>
      <c r="S41" s="25">
        <f t="shared" si="51"/>
        <v>0</v>
      </c>
      <c r="T41" s="23"/>
      <c r="U41" s="25">
        <f t="shared" si="52"/>
        <v>3</v>
      </c>
      <c r="V41" s="23"/>
      <c r="W41" s="22">
        <f>SUM(F41,I41,C41)</f>
        <v>91</v>
      </c>
      <c r="X41" s="23"/>
      <c r="Y41" s="22">
        <f>SUM(H41,K41,E41)</f>
        <v>105</v>
      </c>
      <c r="Z41" s="23"/>
      <c r="AA41" s="22">
        <f t="shared" si="53"/>
        <v>0.8666666666666667</v>
      </c>
      <c r="AB41" s="23"/>
      <c r="AC41" s="24">
        <f t="shared" si="54"/>
        <v>-14</v>
      </c>
      <c r="AD41" s="23"/>
      <c r="AE41" s="25">
        <f>RANK(U41,U38:V41)</f>
        <v>3</v>
      </c>
      <c r="AF41" s="23"/>
    </row>
    <row r="42" spans="1:32" ht="18" customHeight="1" x14ac:dyDescent="0.3"/>
    <row r="43" spans="1:32" ht="18" customHeight="1" x14ac:dyDescent="0.3"/>
    <row r="44" spans="1:32" ht="18" customHeight="1" x14ac:dyDescent="0.3"/>
    <row r="45" spans="1:32" ht="18" customHeight="1" x14ac:dyDescent="0.3"/>
    <row r="46" spans="1:32" ht="18" customHeight="1" x14ac:dyDescent="0.3"/>
    <row r="47" spans="1:32" ht="18" customHeight="1" x14ac:dyDescent="0.3"/>
    <row r="48" spans="1:32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</sheetData>
  <mergeCells count="230">
    <mergeCell ref="AC33:AD33"/>
    <mergeCell ref="AE33:AF33"/>
    <mergeCell ref="L33:N33"/>
    <mergeCell ref="O33:P33"/>
    <mergeCell ref="Q33:R33"/>
    <mergeCell ref="S33:T33"/>
    <mergeCell ref="U33:V33"/>
    <mergeCell ref="W33:X33"/>
    <mergeCell ref="Y33:Z33"/>
    <mergeCell ref="AA33:AB33"/>
    <mergeCell ref="AA30:AB30"/>
    <mergeCell ref="AC30:AD30"/>
    <mergeCell ref="AE30:AF30"/>
    <mergeCell ref="AC31:AD31"/>
    <mergeCell ref="AE31:AF31"/>
    <mergeCell ref="Y32:Z32"/>
    <mergeCell ref="AA32:AB32"/>
    <mergeCell ref="AC32:AD32"/>
    <mergeCell ref="AE32:AF32"/>
    <mergeCell ref="AA31:AB31"/>
    <mergeCell ref="O28:P29"/>
    <mergeCell ref="O30:P30"/>
    <mergeCell ref="Q30:R30"/>
    <mergeCell ref="S30:T30"/>
    <mergeCell ref="U30:V30"/>
    <mergeCell ref="W30:X30"/>
    <mergeCell ref="Y30:Z30"/>
    <mergeCell ref="B21:B22"/>
    <mergeCell ref="I21:K22"/>
    <mergeCell ref="Q21:R22"/>
    <mergeCell ref="S21:T22"/>
    <mergeCell ref="U21:V22"/>
    <mergeCell ref="W21:X22"/>
    <mergeCell ref="C27:M27"/>
    <mergeCell ref="B23:B24"/>
    <mergeCell ref="B28:B29"/>
    <mergeCell ref="C28:E29"/>
    <mergeCell ref="F28:H29"/>
    <mergeCell ref="I28:K29"/>
    <mergeCell ref="L28:N29"/>
    <mergeCell ref="C30:E30"/>
    <mergeCell ref="O21:P22"/>
    <mergeCell ref="L23:N24"/>
    <mergeCell ref="O23:P24"/>
    <mergeCell ref="Y21:Z22"/>
    <mergeCell ref="AA21:AB22"/>
    <mergeCell ref="AC21:AD22"/>
    <mergeCell ref="AE21:AF22"/>
    <mergeCell ref="Q28:R29"/>
    <mergeCell ref="S28:T29"/>
    <mergeCell ref="U28:V29"/>
    <mergeCell ref="W28:X29"/>
    <mergeCell ref="Y28:Z29"/>
    <mergeCell ref="AA28:AB29"/>
    <mergeCell ref="AC28:AD29"/>
    <mergeCell ref="AE28:AF29"/>
    <mergeCell ref="Q23:R24"/>
    <mergeCell ref="S23:T24"/>
    <mergeCell ref="U23:V24"/>
    <mergeCell ref="W23:X24"/>
    <mergeCell ref="Y23:Z24"/>
    <mergeCell ref="AA23:AB24"/>
    <mergeCell ref="AC23:AD24"/>
    <mergeCell ref="AE23:AF24"/>
    <mergeCell ref="Y19:Z20"/>
    <mergeCell ref="AA19:AB20"/>
    <mergeCell ref="AC19:AD20"/>
    <mergeCell ref="AE19:AF20"/>
    <mergeCell ref="B19:B20"/>
    <mergeCell ref="F19:H20"/>
    <mergeCell ref="O19:P20"/>
    <mergeCell ref="Q19:R20"/>
    <mergeCell ref="S19:T20"/>
    <mergeCell ref="U19:V20"/>
    <mergeCell ref="W19:X20"/>
    <mergeCell ref="Y17:Z18"/>
    <mergeCell ref="AA17:AB18"/>
    <mergeCell ref="AC17:AD18"/>
    <mergeCell ref="AE17:AF18"/>
    <mergeCell ref="B17:B18"/>
    <mergeCell ref="C17:E18"/>
    <mergeCell ref="O17:P18"/>
    <mergeCell ref="Q17:R18"/>
    <mergeCell ref="S17:T18"/>
    <mergeCell ref="U17:V18"/>
    <mergeCell ref="W17:X18"/>
    <mergeCell ref="AA15:AB16"/>
    <mergeCell ref="AC15:AD16"/>
    <mergeCell ref="AE15:AF16"/>
    <mergeCell ref="B5:B6"/>
    <mergeCell ref="C5:E6"/>
    <mergeCell ref="B7:B8"/>
    <mergeCell ref="F7:H8"/>
    <mergeCell ref="B9:B10"/>
    <mergeCell ref="I9:K10"/>
    <mergeCell ref="C14:M14"/>
    <mergeCell ref="B11:B12"/>
    <mergeCell ref="B15:B16"/>
    <mergeCell ref="C15:E16"/>
    <mergeCell ref="F15:H16"/>
    <mergeCell ref="I15:K16"/>
    <mergeCell ref="L15:N16"/>
    <mergeCell ref="O15:P16"/>
    <mergeCell ref="O5:P6"/>
    <mergeCell ref="Q5:R6"/>
    <mergeCell ref="O7:P8"/>
    <mergeCell ref="Q7:R8"/>
    <mergeCell ref="S7:T8"/>
    <mergeCell ref="O14:Z14"/>
    <mergeCell ref="Q15:R16"/>
    <mergeCell ref="S15:T16"/>
    <mergeCell ref="U15:V16"/>
    <mergeCell ref="W15:X16"/>
    <mergeCell ref="Y15:Z16"/>
    <mergeCell ref="AC5:AD6"/>
    <mergeCell ref="AE5:AF6"/>
    <mergeCell ref="AE11:AF12"/>
    <mergeCell ref="S3:T4"/>
    <mergeCell ref="U3:V4"/>
    <mergeCell ref="S5:T6"/>
    <mergeCell ref="U5:V6"/>
    <mergeCell ref="W5:X6"/>
    <mergeCell ref="Y5:Z6"/>
    <mergeCell ref="AA5:AB6"/>
    <mergeCell ref="U7:V8"/>
    <mergeCell ref="W7:X8"/>
    <mergeCell ref="Y7:Z8"/>
    <mergeCell ref="AA7:AB8"/>
    <mergeCell ref="AC7:AD8"/>
    <mergeCell ref="AE7:AF8"/>
    <mergeCell ref="W3:X4"/>
    <mergeCell ref="Y3:Z4"/>
    <mergeCell ref="AA3:AB4"/>
    <mergeCell ref="AC3:AD4"/>
    <mergeCell ref="AE3:AF4"/>
    <mergeCell ref="C2:M2"/>
    <mergeCell ref="O2:Z2"/>
    <mergeCell ref="B3:B4"/>
    <mergeCell ref="C3:E4"/>
    <mergeCell ref="F3:H4"/>
    <mergeCell ref="I3:K4"/>
    <mergeCell ref="L3:N4"/>
    <mergeCell ref="O3:P4"/>
    <mergeCell ref="Q3:R4"/>
    <mergeCell ref="AA11:AB12"/>
    <mergeCell ref="AC11:AD12"/>
    <mergeCell ref="L11:N12"/>
    <mergeCell ref="O11:P12"/>
    <mergeCell ref="Q11:R12"/>
    <mergeCell ref="S11:T12"/>
    <mergeCell ref="U11:V12"/>
    <mergeCell ref="W11:X12"/>
    <mergeCell ref="Y11:Z12"/>
    <mergeCell ref="AC9:AD10"/>
    <mergeCell ref="AE9:AF10"/>
    <mergeCell ref="O9:P10"/>
    <mergeCell ref="Q9:R10"/>
    <mergeCell ref="S9:T10"/>
    <mergeCell ref="U9:V10"/>
    <mergeCell ref="W9:X10"/>
    <mergeCell ref="Y9:Z10"/>
    <mergeCell ref="AA9:AB10"/>
    <mergeCell ref="B36:B37"/>
    <mergeCell ref="C36:E37"/>
    <mergeCell ref="F36:H37"/>
    <mergeCell ref="I36:K37"/>
    <mergeCell ref="L36:N37"/>
    <mergeCell ref="C38:E38"/>
    <mergeCell ref="AA39:AB39"/>
    <mergeCell ref="AC39:AD39"/>
    <mergeCell ref="AE39:AF39"/>
    <mergeCell ref="AC36:AD37"/>
    <mergeCell ref="AE36:AF37"/>
    <mergeCell ref="AA38:AB38"/>
    <mergeCell ref="AC38:AD38"/>
    <mergeCell ref="AE38:AF38"/>
    <mergeCell ref="O36:P37"/>
    <mergeCell ref="O38:P38"/>
    <mergeCell ref="Q38:R38"/>
    <mergeCell ref="S38:T38"/>
    <mergeCell ref="U38:V38"/>
    <mergeCell ref="W38:X38"/>
    <mergeCell ref="Y38:Z38"/>
    <mergeCell ref="Y36:Z37"/>
    <mergeCell ref="AA36:AB37"/>
    <mergeCell ref="F39:H39"/>
    <mergeCell ref="F31:H31"/>
    <mergeCell ref="I32:K32"/>
    <mergeCell ref="O32:P32"/>
    <mergeCell ref="Q32:R32"/>
    <mergeCell ref="S32:T32"/>
    <mergeCell ref="U32:V32"/>
    <mergeCell ref="W32:X32"/>
    <mergeCell ref="Q36:R37"/>
    <mergeCell ref="S36:T37"/>
    <mergeCell ref="U36:V37"/>
    <mergeCell ref="W36:X37"/>
    <mergeCell ref="C35:M35"/>
    <mergeCell ref="I40:K40"/>
    <mergeCell ref="O31:P31"/>
    <mergeCell ref="Q31:R31"/>
    <mergeCell ref="S31:T31"/>
    <mergeCell ref="U31:V31"/>
    <mergeCell ref="W31:X31"/>
    <mergeCell ref="Y31:Z31"/>
    <mergeCell ref="W40:X40"/>
    <mergeCell ref="O39:P39"/>
    <mergeCell ref="O40:P40"/>
    <mergeCell ref="Y41:Z41"/>
    <mergeCell ref="AA41:AB41"/>
    <mergeCell ref="AC41:AD41"/>
    <mergeCell ref="AE41:AF41"/>
    <mergeCell ref="Y40:Z40"/>
    <mergeCell ref="AA40:AB40"/>
    <mergeCell ref="AC40:AD40"/>
    <mergeCell ref="AE40:AF40"/>
    <mergeCell ref="Q39:R39"/>
    <mergeCell ref="S39:T39"/>
    <mergeCell ref="U39:V39"/>
    <mergeCell ref="W39:X39"/>
    <mergeCell ref="Y39:Z39"/>
    <mergeCell ref="L41:N41"/>
    <mergeCell ref="O41:P41"/>
    <mergeCell ref="Q40:R40"/>
    <mergeCell ref="S40:T40"/>
    <mergeCell ref="Q41:R41"/>
    <mergeCell ref="S41:T41"/>
    <mergeCell ref="U40:V40"/>
    <mergeCell ref="U41:V41"/>
    <mergeCell ref="W41:X41"/>
  </mergeCells>
  <phoneticPr fontId="8"/>
  <pageMargins left="0.70866141732283472" right="0.70866141732283472" top="0.74803149606299213" bottom="0.7480314960629921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0"/>
  <sheetViews>
    <sheetView topLeftCell="A25" workbookViewId="0">
      <selection activeCell="H33" sqref="H33"/>
    </sheetView>
  </sheetViews>
  <sheetFormatPr defaultColWidth="12.58203125" defaultRowHeight="15" customHeight="1" x14ac:dyDescent="0.3"/>
  <cols>
    <col min="1" max="1" width="8" customWidth="1"/>
    <col min="2" max="2" width="7.1640625" customWidth="1"/>
    <col min="3" max="14" width="3.5" customWidth="1"/>
    <col min="15" max="26" width="2.08203125" customWidth="1"/>
    <col min="27" max="28" width="2.5" customWidth="1"/>
    <col min="29" max="32" width="2.08203125" customWidth="1"/>
  </cols>
  <sheetData>
    <row r="1" spans="1:32" ht="18" customHeight="1" x14ac:dyDescent="0.3"/>
    <row r="2" spans="1:32" ht="18" customHeight="1" x14ac:dyDescent="0.3">
      <c r="C2" s="35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32" ht="18" customHeight="1" x14ac:dyDescent="0.3">
      <c r="B3" s="37"/>
      <c r="C3" s="31" t="s">
        <v>1</v>
      </c>
      <c r="D3" s="27"/>
      <c r="E3" s="28"/>
      <c r="F3" s="31" t="s">
        <v>2</v>
      </c>
      <c r="G3" s="27"/>
      <c r="H3" s="28"/>
      <c r="I3" s="31" t="s">
        <v>3</v>
      </c>
      <c r="J3" s="27"/>
      <c r="K3" s="28"/>
      <c r="L3" s="31" t="s">
        <v>4</v>
      </c>
      <c r="M3" s="27"/>
      <c r="N3" s="28"/>
      <c r="O3" s="31" t="s">
        <v>5</v>
      </c>
      <c r="P3" s="28"/>
      <c r="Q3" s="31" t="s">
        <v>6</v>
      </c>
      <c r="R3" s="28"/>
      <c r="S3" s="31" t="s">
        <v>7</v>
      </c>
      <c r="T3" s="28"/>
      <c r="U3" s="31" t="s">
        <v>8</v>
      </c>
      <c r="V3" s="28"/>
      <c r="W3" s="31" t="s">
        <v>9</v>
      </c>
      <c r="X3" s="28"/>
      <c r="Y3" s="31" t="s">
        <v>10</v>
      </c>
      <c r="Z3" s="28"/>
      <c r="AA3" s="34" t="s">
        <v>11</v>
      </c>
      <c r="AB3" s="28"/>
      <c r="AC3" s="39" t="s">
        <v>12</v>
      </c>
      <c r="AD3" s="28"/>
      <c r="AE3" s="31" t="s">
        <v>13</v>
      </c>
      <c r="AF3" s="28"/>
    </row>
    <row r="4" spans="1:32" ht="18" customHeight="1" x14ac:dyDescent="0.3">
      <c r="B4" s="38"/>
      <c r="C4" s="32"/>
      <c r="D4" s="36"/>
      <c r="E4" s="33"/>
      <c r="F4" s="32"/>
      <c r="G4" s="36"/>
      <c r="H4" s="33"/>
      <c r="I4" s="32"/>
      <c r="J4" s="36"/>
      <c r="K4" s="33"/>
      <c r="L4" s="32"/>
      <c r="M4" s="36"/>
      <c r="N4" s="33"/>
      <c r="O4" s="32"/>
      <c r="P4" s="33"/>
      <c r="Q4" s="32"/>
      <c r="R4" s="33"/>
      <c r="S4" s="32"/>
      <c r="T4" s="33"/>
      <c r="U4" s="32"/>
      <c r="V4" s="33"/>
      <c r="W4" s="32"/>
      <c r="X4" s="33"/>
      <c r="Y4" s="32"/>
      <c r="Z4" s="33"/>
      <c r="AA4" s="32"/>
      <c r="AB4" s="33"/>
      <c r="AC4" s="32"/>
      <c r="AD4" s="33"/>
      <c r="AE4" s="32"/>
      <c r="AF4" s="33"/>
    </row>
    <row r="5" spans="1:32" ht="18" customHeight="1" x14ac:dyDescent="0.3">
      <c r="A5" s="1" t="s">
        <v>14</v>
      </c>
      <c r="B5" s="43" t="str">
        <f>C3</f>
        <v>習台二</v>
      </c>
      <c r="C5" s="26"/>
      <c r="D5" s="27"/>
      <c r="E5" s="28"/>
      <c r="F5" s="5">
        <v>37</v>
      </c>
      <c r="G5" s="6" t="str">
        <f t="shared" ref="G5:G6" si="0">IF(F5=H5,"△",IF(F5&gt;H5,"○",IF(F5&lt;H5,"●")))</f>
        <v>●</v>
      </c>
      <c r="H5" s="7">
        <v>39</v>
      </c>
      <c r="I5" s="5">
        <v>22</v>
      </c>
      <c r="J5" s="6" t="str">
        <f t="shared" ref="J5:J8" si="1">IF(I5=K5,"△",IF(I5&gt;K5,"○",IF(I5&lt;K5,"●")))</f>
        <v>●</v>
      </c>
      <c r="K5" s="7">
        <v>42</v>
      </c>
      <c r="L5" s="5">
        <v>22</v>
      </c>
      <c r="M5" s="6" t="str">
        <f t="shared" ref="M5:M10" si="2">IF(L5=N5,"△",IF(L5&gt;N5,"○",IF(L5&lt;N5,"●")))</f>
        <v>●</v>
      </c>
      <c r="N5" s="7">
        <v>30</v>
      </c>
      <c r="O5" s="31">
        <f>COUNTIF($C5:$N6,"○")</f>
        <v>2</v>
      </c>
      <c r="P5" s="28"/>
      <c r="Q5" s="31">
        <f>COUNTIF($C$5:$N$6,"●")</f>
        <v>4</v>
      </c>
      <c r="R5" s="28"/>
      <c r="S5" s="31">
        <f>COUNTIF($C$5:$N$6,"△")</f>
        <v>0</v>
      </c>
      <c r="T5" s="28"/>
      <c r="U5" s="31">
        <f>(O5*3)+(S5*1)</f>
        <v>6</v>
      </c>
      <c r="V5" s="28"/>
      <c r="W5" s="41">
        <f>SUM(F5:F6,I5:I6,L5:L6)</f>
        <v>198</v>
      </c>
      <c r="X5" s="28"/>
      <c r="Y5" s="41">
        <f>SUM(H5:H6,K5:K6,N5:N6)</f>
        <v>198</v>
      </c>
      <c r="Z5" s="28"/>
      <c r="AA5" s="41">
        <f>W5/Y5</f>
        <v>1</v>
      </c>
      <c r="AB5" s="28"/>
      <c r="AC5" s="42">
        <f>W5-Y5</f>
        <v>0</v>
      </c>
      <c r="AD5" s="28"/>
      <c r="AE5" s="31">
        <f>RANK(U5,$U$5:$V$12)</f>
        <v>3</v>
      </c>
      <c r="AF5" s="28"/>
    </row>
    <row r="6" spans="1:32" ht="18" customHeight="1" x14ac:dyDescent="0.3">
      <c r="A6" s="1" t="s">
        <v>15</v>
      </c>
      <c r="B6" s="38"/>
      <c r="C6" s="32"/>
      <c r="D6" s="36"/>
      <c r="E6" s="33"/>
      <c r="F6" s="5">
        <v>45</v>
      </c>
      <c r="G6" s="6" t="str">
        <f t="shared" si="0"/>
        <v>○</v>
      </c>
      <c r="H6" s="7">
        <v>34</v>
      </c>
      <c r="I6" s="5">
        <v>30</v>
      </c>
      <c r="J6" s="6" t="str">
        <f t="shared" si="1"/>
        <v>●</v>
      </c>
      <c r="K6" s="7">
        <v>32</v>
      </c>
      <c r="L6" s="5">
        <v>42</v>
      </c>
      <c r="M6" s="6" t="str">
        <f t="shared" si="2"/>
        <v>○</v>
      </c>
      <c r="N6" s="7">
        <v>21</v>
      </c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32"/>
      <c r="AB6" s="33"/>
      <c r="AC6" s="32"/>
      <c r="AD6" s="33"/>
      <c r="AE6" s="32"/>
      <c r="AF6" s="33"/>
    </row>
    <row r="7" spans="1:32" ht="18" customHeight="1" x14ac:dyDescent="0.3">
      <c r="B7" s="43" t="str">
        <f>F3</f>
        <v>薬円台</v>
      </c>
      <c r="C7" s="5">
        <f t="shared" ref="C7:C8" si="3">H5</f>
        <v>39</v>
      </c>
      <c r="D7" s="6" t="str">
        <f t="shared" ref="D7:D12" si="4">IF(C7=E7,"△",IF(C7&gt;E7,"○",IF(C7&lt;E7,"●")))</f>
        <v>○</v>
      </c>
      <c r="E7" s="7">
        <f t="shared" ref="E7:E8" si="5">F5</f>
        <v>37</v>
      </c>
      <c r="F7" s="26"/>
      <c r="G7" s="27"/>
      <c r="H7" s="28"/>
      <c r="I7" s="5">
        <v>19</v>
      </c>
      <c r="J7" s="6" t="str">
        <f t="shared" si="1"/>
        <v>●</v>
      </c>
      <c r="K7" s="7">
        <v>23</v>
      </c>
      <c r="L7" s="5">
        <v>27</v>
      </c>
      <c r="M7" s="6" t="str">
        <f t="shared" si="2"/>
        <v>●</v>
      </c>
      <c r="N7" s="7">
        <v>46</v>
      </c>
      <c r="O7" s="31">
        <f>COUNTIF($C7:$N8,"○")</f>
        <v>2</v>
      </c>
      <c r="P7" s="28"/>
      <c r="Q7" s="31">
        <f>COUNTIF($C7:$N8,"●")</f>
        <v>4</v>
      </c>
      <c r="R7" s="28"/>
      <c r="S7" s="31">
        <f>COUNTIF($C7:$N8,"△")</f>
        <v>0</v>
      </c>
      <c r="T7" s="28"/>
      <c r="U7" s="31">
        <f>(O7*3)+(S7*1)</f>
        <v>6</v>
      </c>
      <c r="V7" s="28"/>
      <c r="W7" s="41">
        <f>SUM(C7:C8,I7:I8,L7:L8)</f>
        <v>173</v>
      </c>
      <c r="X7" s="28"/>
      <c r="Y7" s="41">
        <f>SUM(E7:E8,K7:K8,N7:N8)</f>
        <v>227</v>
      </c>
      <c r="Z7" s="28"/>
      <c r="AA7" s="41">
        <f>W7/Y7</f>
        <v>0.76211453744493396</v>
      </c>
      <c r="AB7" s="28"/>
      <c r="AC7" s="42">
        <f>W7-Y7</f>
        <v>-54</v>
      </c>
      <c r="AD7" s="28"/>
      <c r="AE7" s="31">
        <v>4</v>
      </c>
      <c r="AF7" s="28"/>
    </row>
    <row r="8" spans="1:32" ht="18" customHeight="1" x14ac:dyDescent="0.3">
      <c r="B8" s="38"/>
      <c r="C8" s="5">
        <f t="shared" si="3"/>
        <v>34</v>
      </c>
      <c r="D8" s="6" t="str">
        <f t="shared" si="4"/>
        <v>●</v>
      </c>
      <c r="E8" s="7">
        <f t="shared" si="5"/>
        <v>45</v>
      </c>
      <c r="F8" s="32"/>
      <c r="G8" s="36"/>
      <c r="H8" s="33"/>
      <c r="I8" s="5">
        <v>21</v>
      </c>
      <c r="J8" s="6" t="str">
        <f t="shared" si="1"/>
        <v>●</v>
      </c>
      <c r="K8" s="7">
        <v>52</v>
      </c>
      <c r="L8" s="5">
        <v>33</v>
      </c>
      <c r="M8" s="6" t="str">
        <f t="shared" si="2"/>
        <v>○</v>
      </c>
      <c r="N8" s="7">
        <v>24</v>
      </c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3"/>
      <c r="AA8" s="32"/>
      <c r="AB8" s="33"/>
      <c r="AC8" s="32"/>
      <c r="AD8" s="33"/>
      <c r="AE8" s="32"/>
      <c r="AF8" s="33"/>
    </row>
    <row r="9" spans="1:32" ht="18" customHeight="1" x14ac:dyDescent="0.3">
      <c r="B9" s="43" t="str">
        <f>I3</f>
        <v>宮本</v>
      </c>
      <c r="C9" s="5">
        <f t="shared" ref="C9:C10" si="6">K5</f>
        <v>42</v>
      </c>
      <c r="D9" s="6" t="str">
        <f t="shared" si="4"/>
        <v>○</v>
      </c>
      <c r="E9" s="7">
        <f t="shared" ref="E9:E10" si="7">I5</f>
        <v>22</v>
      </c>
      <c r="F9" s="5">
        <f t="shared" ref="F9:F10" si="8">K7</f>
        <v>23</v>
      </c>
      <c r="G9" s="6" t="str">
        <f t="shared" ref="G9:G12" si="9">IF(F9=H9,"△",IF(F9&gt;H9,"○",IF(F9&lt;H9,"●")))</f>
        <v>○</v>
      </c>
      <c r="H9" s="7">
        <f t="shared" ref="H9:H10" si="10">I7</f>
        <v>19</v>
      </c>
      <c r="I9" s="26"/>
      <c r="J9" s="27"/>
      <c r="K9" s="28"/>
      <c r="L9" s="5">
        <v>41</v>
      </c>
      <c r="M9" s="6" t="str">
        <f t="shared" si="2"/>
        <v>○</v>
      </c>
      <c r="N9" s="7">
        <v>20</v>
      </c>
      <c r="O9" s="31">
        <f>COUNTIF($C9:$N10,"○")</f>
        <v>5</v>
      </c>
      <c r="P9" s="28"/>
      <c r="Q9" s="31">
        <f>COUNTIF($C9:$N10,"●")</f>
        <v>1</v>
      </c>
      <c r="R9" s="28"/>
      <c r="S9" s="31">
        <f>COUNTIF($C9:$N10,"△")</f>
        <v>0</v>
      </c>
      <c r="T9" s="28"/>
      <c r="U9" s="31">
        <f>(O9*3)+(S9*1)</f>
        <v>15</v>
      </c>
      <c r="V9" s="28"/>
      <c r="W9" s="41">
        <f>SUM(F9:F10,C9:C10,L9:L10)</f>
        <v>219</v>
      </c>
      <c r="X9" s="28"/>
      <c r="Y9" s="41">
        <f>SUM(H9:H10,E9:E10,N9:N10)</f>
        <v>144</v>
      </c>
      <c r="Z9" s="28"/>
      <c r="AA9" s="41">
        <f>W9/Y9</f>
        <v>1.5208333333333333</v>
      </c>
      <c r="AB9" s="28"/>
      <c r="AC9" s="42">
        <f>W9-Y9</f>
        <v>75</v>
      </c>
      <c r="AD9" s="28"/>
      <c r="AE9" s="31">
        <f>RANK(U9,U$5:V$12)</f>
        <v>1</v>
      </c>
      <c r="AF9" s="28"/>
    </row>
    <row r="10" spans="1:32" ht="18" customHeight="1" x14ac:dyDescent="0.3">
      <c r="B10" s="38"/>
      <c r="C10" s="5">
        <f t="shared" si="6"/>
        <v>32</v>
      </c>
      <c r="D10" s="6" t="str">
        <f t="shared" si="4"/>
        <v>○</v>
      </c>
      <c r="E10" s="7">
        <f t="shared" si="7"/>
        <v>30</v>
      </c>
      <c r="F10" s="5">
        <f t="shared" si="8"/>
        <v>52</v>
      </c>
      <c r="G10" s="6" t="str">
        <f t="shared" si="9"/>
        <v>○</v>
      </c>
      <c r="H10" s="7">
        <f t="shared" si="10"/>
        <v>21</v>
      </c>
      <c r="I10" s="32"/>
      <c r="J10" s="36"/>
      <c r="K10" s="33"/>
      <c r="L10" s="5">
        <v>29</v>
      </c>
      <c r="M10" s="6" t="str">
        <f t="shared" si="2"/>
        <v>●</v>
      </c>
      <c r="N10" s="7">
        <v>32</v>
      </c>
      <c r="O10" s="32"/>
      <c r="P10" s="33"/>
      <c r="Q10" s="32"/>
      <c r="R10" s="33"/>
      <c r="S10" s="32"/>
      <c r="T10" s="33"/>
      <c r="U10" s="32"/>
      <c r="V10" s="33"/>
      <c r="W10" s="32"/>
      <c r="X10" s="33"/>
      <c r="Y10" s="32"/>
      <c r="Z10" s="33"/>
      <c r="AA10" s="32"/>
      <c r="AB10" s="33"/>
      <c r="AC10" s="32"/>
      <c r="AD10" s="33"/>
      <c r="AE10" s="32"/>
      <c r="AF10" s="33"/>
    </row>
    <row r="11" spans="1:32" ht="18" customHeight="1" x14ac:dyDescent="0.3">
      <c r="B11" s="43" t="str">
        <f>L3</f>
        <v>小栗原</v>
      </c>
      <c r="C11" s="5">
        <f t="shared" ref="C11:C12" si="11">N5</f>
        <v>30</v>
      </c>
      <c r="D11" s="6" t="str">
        <f t="shared" si="4"/>
        <v>○</v>
      </c>
      <c r="E11" s="7">
        <f t="shared" ref="E11:E12" si="12">L5</f>
        <v>22</v>
      </c>
      <c r="F11" s="5">
        <f t="shared" ref="F11:F12" si="13">N7</f>
        <v>46</v>
      </c>
      <c r="G11" s="6" t="str">
        <f t="shared" si="9"/>
        <v>○</v>
      </c>
      <c r="H11" s="7">
        <f t="shared" ref="H11:H12" si="14">L7</f>
        <v>27</v>
      </c>
      <c r="I11" s="5">
        <f t="shared" ref="I11:I12" si="15">N9</f>
        <v>20</v>
      </c>
      <c r="J11" s="6" t="str">
        <f t="shared" ref="J11:J12" si="16">IF(I11=K11,"△",IF(I11&gt;K11,"○",IF(I11&lt;K11,"●")))</f>
        <v>●</v>
      </c>
      <c r="K11" s="7">
        <f t="shared" ref="K11:K12" si="17">L9</f>
        <v>41</v>
      </c>
      <c r="L11" s="26"/>
      <c r="M11" s="27"/>
      <c r="N11" s="28"/>
      <c r="O11" s="31">
        <f>COUNTIF($C11:$N12,"○")</f>
        <v>3</v>
      </c>
      <c r="P11" s="28"/>
      <c r="Q11" s="31">
        <f>COUNTIF($C11:$N12,"●")</f>
        <v>3</v>
      </c>
      <c r="R11" s="28"/>
      <c r="S11" s="31">
        <f>COUNTIF($C11:$N12,"△")</f>
        <v>0</v>
      </c>
      <c r="T11" s="28"/>
      <c r="U11" s="31">
        <f>(O11*3)+(S11*1)</f>
        <v>9</v>
      </c>
      <c r="V11" s="28"/>
      <c r="W11" s="41">
        <f>SUM(F11:F12,I11:I12,C11:C12)</f>
        <v>173</v>
      </c>
      <c r="X11" s="28"/>
      <c r="Y11" s="41">
        <f>SUM(H11:H12,K11:K12,E11:E12)</f>
        <v>194</v>
      </c>
      <c r="Z11" s="28"/>
      <c r="AA11" s="41">
        <f>W11/Y11</f>
        <v>0.89175257731958768</v>
      </c>
      <c r="AB11" s="28"/>
      <c r="AC11" s="42">
        <f>W11-Y11</f>
        <v>-21</v>
      </c>
      <c r="AD11" s="28"/>
      <c r="AE11" s="31">
        <f>RANK(U11,U$5:V$12)</f>
        <v>2</v>
      </c>
      <c r="AF11" s="28"/>
    </row>
    <row r="12" spans="1:32" ht="18" customHeight="1" x14ac:dyDescent="0.3">
      <c r="B12" s="38"/>
      <c r="C12" s="5">
        <f t="shared" si="11"/>
        <v>21</v>
      </c>
      <c r="D12" s="6" t="str">
        <f t="shared" si="4"/>
        <v>●</v>
      </c>
      <c r="E12" s="7">
        <f t="shared" si="12"/>
        <v>42</v>
      </c>
      <c r="F12" s="5">
        <f t="shared" si="13"/>
        <v>24</v>
      </c>
      <c r="G12" s="6" t="str">
        <f t="shared" si="9"/>
        <v>●</v>
      </c>
      <c r="H12" s="7">
        <f t="shared" si="14"/>
        <v>33</v>
      </c>
      <c r="I12" s="5">
        <f t="shared" si="15"/>
        <v>32</v>
      </c>
      <c r="J12" s="6" t="str">
        <f t="shared" si="16"/>
        <v>○</v>
      </c>
      <c r="K12" s="7">
        <f t="shared" si="17"/>
        <v>29</v>
      </c>
      <c r="L12" s="32"/>
      <c r="M12" s="36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</row>
    <row r="13" spans="1:32" ht="18" customHeight="1" x14ac:dyDescent="0.3"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9"/>
      <c r="N13" s="9"/>
      <c r="O13" s="8"/>
      <c r="P13" s="8"/>
      <c r="Q13" s="8"/>
      <c r="R13" s="8"/>
      <c r="S13" s="8"/>
      <c r="T13" s="8"/>
      <c r="U13" s="8"/>
      <c r="V13" s="8"/>
      <c r="W13" s="10"/>
      <c r="X13" s="10"/>
      <c r="Y13" s="10"/>
      <c r="Z13" s="10"/>
      <c r="AA13" s="10"/>
      <c r="AB13" s="10"/>
      <c r="AC13" s="11"/>
      <c r="AD13" s="11"/>
      <c r="AE13" s="8"/>
      <c r="AF13" s="8"/>
    </row>
    <row r="14" spans="1:32" ht="18" customHeight="1" x14ac:dyDescent="0.3">
      <c r="C14" s="35" t="s">
        <v>16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O14" s="53" t="s">
        <v>32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E14" s="12"/>
      <c r="AF14" s="12"/>
    </row>
    <row r="15" spans="1:32" ht="18" customHeight="1" x14ac:dyDescent="0.3">
      <c r="B15" s="37"/>
      <c r="C15" s="31" t="s">
        <v>33</v>
      </c>
      <c r="D15" s="27"/>
      <c r="E15" s="28"/>
      <c r="F15" s="31" t="s">
        <v>34</v>
      </c>
      <c r="G15" s="27"/>
      <c r="H15" s="28"/>
      <c r="I15" s="31" t="s">
        <v>35</v>
      </c>
      <c r="J15" s="27"/>
      <c r="K15" s="28"/>
      <c r="L15" s="31" t="s">
        <v>36</v>
      </c>
      <c r="M15" s="27"/>
      <c r="N15" s="28"/>
      <c r="O15" s="31" t="s">
        <v>5</v>
      </c>
      <c r="P15" s="28"/>
      <c r="Q15" s="31" t="s">
        <v>6</v>
      </c>
      <c r="R15" s="28"/>
      <c r="S15" s="31" t="s">
        <v>7</v>
      </c>
      <c r="T15" s="28"/>
      <c r="U15" s="31" t="s">
        <v>8</v>
      </c>
      <c r="V15" s="28"/>
      <c r="W15" s="31" t="s">
        <v>9</v>
      </c>
      <c r="X15" s="28"/>
      <c r="Y15" s="31" t="s">
        <v>10</v>
      </c>
      <c r="Z15" s="28"/>
      <c r="AA15" s="34" t="s">
        <v>11</v>
      </c>
      <c r="AB15" s="28"/>
      <c r="AC15" s="39" t="s">
        <v>12</v>
      </c>
      <c r="AD15" s="28"/>
      <c r="AE15" s="31" t="s">
        <v>13</v>
      </c>
      <c r="AF15" s="28"/>
    </row>
    <row r="16" spans="1:32" ht="18" customHeight="1" x14ac:dyDescent="0.3">
      <c r="B16" s="38"/>
      <c r="C16" s="32"/>
      <c r="D16" s="36"/>
      <c r="E16" s="33"/>
      <c r="F16" s="32"/>
      <c r="G16" s="36"/>
      <c r="H16" s="33"/>
      <c r="I16" s="32"/>
      <c r="J16" s="36"/>
      <c r="K16" s="33"/>
      <c r="L16" s="32"/>
      <c r="M16" s="36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</row>
    <row r="17" spans="1:32" ht="18" customHeight="1" x14ac:dyDescent="0.3">
      <c r="A17" s="1" t="s">
        <v>14</v>
      </c>
      <c r="B17" s="43" t="str">
        <f>C15</f>
        <v>塚田</v>
      </c>
      <c r="C17" s="26"/>
      <c r="D17" s="27"/>
      <c r="E17" s="28"/>
      <c r="F17" s="5">
        <v>32</v>
      </c>
      <c r="G17" s="6" t="str">
        <f>IF(F17=H17,"△",IF(F17&gt;H17,"○",IF(F17&lt;H17,"●")))</f>
        <v>●</v>
      </c>
      <c r="H17" s="7">
        <v>40</v>
      </c>
      <c r="I17" s="5">
        <v>30</v>
      </c>
      <c r="J17" s="6" t="str">
        <f>IF(I17=K17,"△",IF(I17&gt;K17,"○",IF(I17&lt;K17,"●")))</f>
        <v>●</v>
      </c>
      <c r="K17" s="7">
        <v>33</v>
      </c>
      <c r="L17" s="5">
        <v>40</v>
      </c>
      <c r="M17" s="6" t="str">
        <f>IF(L17=N17,"△",IF(L17&gt;N17,"○",IF(L17&lt;N17,"●")))</f>
        <v>○</v>
      </c>
      <c r="N17" s="7">
        <v>19</v>
      </c>
      <c r="O17" s="31">
        <f>COUNTIF($C17:$N18,"○")</f>
        <v>1</v>
      </c>
      <c r="P17" s="28"/>
      <c r="Q17" s="31">
        <f>COUNTIF($C$17:$N$18,"●")</f>
        <v>2</v>
      </c>
      <c r="R17" s="28"/>
      <c r="S17" s="31">
        <f>COUNTIF($C$17:$N$18,"△")</f>
        <v>0</v>
      </c>
      <c r="T17" s="28"/>
      <c r="U17" s="31">
        <f>(O17*3)+(S17*1)</f>
        <v>3</v>
      </c>
      <c r="V17" s="28"/>
      <c r="W17" s="41">
        <f>SUM(F17:F18,I17:I18,L17:L18)</f>
        <v>102</v>
      </c>
      <c r="X17" s="28"/>
      <c r="Y17" s="41">
        <f>SUM(H17:H18,K17:K18,N17:N18)</f>
        <v>92</v>
      </c>
      <c r="Z17" s="28"/>
      <c r="AA17" s="41">
        <f>W17/Y17</f>
        <v>1.1086956521739131</v>
      </c>
      <c r="AB17" s="28"/>
      <c r="AC17" s="42">
        <f>W17-Y17</f>
        <v>10</v>
      </c>
      <c r="AD17" s="28"/>
      <c r="AE17" s="31">
        <f>RANK(U17,$U$17:$V$24)</f>
        <v>3</v>
      </c>
      <c r="AF17" s="28"/>
    </row>
    <row r="18" spans="1:32" ht="18" customHeight="1" x14ac:dyDescent="0.3">
      <c r="A18" s="1" t="s">
        <v>15</v>
      </c>
      <c r="B18" s="38"/>
      <c r="C18" s="32"/>
      <c r="D18" s="36"/>
      <c r="E18" s="33"/>
      <c r="F18" s="5"/>
      <c r="G18" s="6"/>
      <c r="H18" s="7"/>
      <c r="I18" s="5"/>
      <c r="J18" s="6"/>
      <c r="K18" s="7"/>
      <c r="L18" s="5"/>
      <c r="M18" s="6"/>
      <c r="N18" s="7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</row>
    <row r="19" spans="1:32" ht="18" customHeight="1" x14ac:dyDescent="0.3">
      <c r="B19" s="43" t="str">
        <f>F15</f>
        <v>七林</v>
      </c>
      <c r="C19" s="5">
        <f t="shared" ref="C19:C20" si="18">H17</f>
        <v>40</v>
      </c>
      <c r="D19" s="6" t="str">
        <f t="shared" ref="D19:D24" si="19">IF(C19=E19,"△",IF(C19&gt;E19,"○",IF(C19&lt;E19,"●")))</f>
        <v>○</v>
      </c>
      <c r="E19" s="7">
        <f t="shared" ref="E19:E20" si="20">F17</f>
        <v>32</v>
      </c>
      <c r="F19" s="26"/>
      <c r="G19" s="27"/>
      <c r="H19" s="28"/>
      <c r="I19" s="5">
        <v>35</v>
      </c>
      <c r="J19" s="6" t="str">
        <f>IF(I19=K19,"△",IF(I19&gt;K19,"○",IF(I19&lt;K19,"●")))</f>
        <v>○</v>
      </c>
      <c r="K19" s="7">
        <v>23</v>
      </c>
      <c r="L19" s="5">
        <v>43</v>
      </c>
      <c r="M19" s="6" t="str">
        <f>IF(L19=N19,"△",IF(L19&gt;N19,"○",IF(L19&lt;N19,"●")))</f>
        <v>○</v>
      </c>
      <c r="N19" s="7">
        <v>22</v>
      </c>
      <c r="O19" s="31">
        <f>COUNTIF($C19:$N20,"○")</f>
        <v>3</v>
      </c>
      <c r="P19" s="28"/>
      <c r="Q19" s="31">
        <f>COUNTIF($C19:$N20,"●")</f>
        <v>0</v>
      </c>
      <c r="R19" s="28"/>
      <c r="S19" s="31">
        <f>COUNTIF($C19:$N20,"△")</f>
        <v>1</v>
      </c>
      <c r="T19" s="28"/>
      <c r="U19" s="31">
        <f>(O19*3)+(S19*1)</f>
        <v>10</v>
      </c>
      <c r="V19" s="28"/>
      <c r="W19" s="41">
        <f>SUM(C19:C20,I19:I20,L19:L20)</f>
        <v>118</v>
      </c>
      <c r="X19" s="28"/>
      <c r="Y19" s="41">
        <f>SUM(E19:E20,K19:K20,N19:N20)</f>
        <v>77</v>
      </c>
      <c r="Z19" s="28"/>
      <c r="AA19" s="41">
        <f>W19/Y19</f>
        <v>1.5324675324675325</v>
      </c>
      <c r="AB19" s="28"/>
      <c r="AC19" s="42">
        <f>W19-Y19</f>
        <v>41</v>
      </c>
      <c r="AD19" s="28"/>
      <c r="AE19" s="31">
        <f>RANK(U19,$U$17:$V$24)</f>
        <v>1</v>
      </c>
      <c r="AF19" s="28"/>
    </row>
    <row r="20" spans="1:32" ht="18" customHeight="1" x14ac:dyDescent="0.3">
      <c r="B20" s="38"/>
      <c r="C20" s="5">
        <f t="shared" si="18"/>
        <v>0</v>
      </c>
      <c r="D20" s="6" t="str">
        <f t="shared" si="19"/>
        <v>△</v>
      </c>
      <c r="E20" s="7">
        <f t="shared" si="20"/>
        <v>0</v>
      </c>
      <c r="F20" s="32"/>
      <c r="G20" s="36"/>
      <c r="H20" s="33"/>
      <c r="I20" s="5"/>
      <c r="J20" s="6"/>
      <c r="K20" s="7"/>
      <c r="L20" s="5"/>
      <c r="M20" s="6"/>
      <c r="N20" s="7"/>
      <c r="O20" s="32"/>
      <c r="P20" s="33"/>
      <c r="Q20" s="32"/>
      <c r="R20" s="33"/>
      <c r="S20" s="32"/>
      <c r="T20" s="33"/>
      <c r="U20" s="32"/>
      <c r="V20" s="33"/>
      <c r="W20" s="32"/>
      <c r="X20" s="33"/>
      <c r="Y20" s="32"/>
      <c r="Z20" s="33"/>
      <c r="AA20" s="32"/>
      <c r="AB20" s="33"/>
      <c r="AC20" s="32"/>
      <c r="AD20" s="33"/>
      <c r="AE20" s="32"/>
      <c r="AF20" s="33"/>
    </row>
    <row r="21" spans="1:32" ht="18" customHeight="1" x14ac:dyDescent="0.3">
      <c r="B21" s="51" t="str">
        <f>I15</f>
        <v>船橋葛飾</v>
      </c>
      <c r="C21" s="5">
        <f t="shared" ref="C21:C22" si="21">K17</f>
        <v>33</v>
      </c>
      <c r="D21" s="6" t="str">
        <f t="shared" si="19"/>
        <v>○</v>
      </c>
      <c r="E21" s="7">
        <f t="shared" ref="E21:E22" si="22">I17</f>
        <v>30</v>
      </c>
      <c r="F21" s="5">
        <f t="shared" ref="F21:F22" si="23">K19</f>
        <v>23</v>
      </c>
      <c r="G21" s="6" t="str">
        <f t="shared" ref="G21:G24" si="24">IF(F21=H21,"△",IF(F21&gt;H21,"○",IF(F21&lt;H21,"●")))</f>
        <v>●</v>
      </c>
      <c r="H21" s="7">
        <f t="shared" ref="H21:H22" si="25">I19</f>
        <v>35</v>
      </c>
      <c r="I21" s="26"/>
      <c r="J21" s="27"/>
      <c r="K21" s="28"/>
      <c r="L21" s="5">
        <v>45</v>
      </c>
      <c r="M21" s="6" t="str">
        <f>IF(L21=N21,"△",IF(L21&gt;N21,"○",IF(L21&lt;N21,"●")))</f>
        <v>○</v>
      </c>
      <c r="N21" s="7">
        <v>24</v>
      </c>
      <c r="O21" s="31">
        <f>COUNTIF($C21:$N22,"○")</f>
        <v>2</v>
      </c>
      <c r="P21" s="28"/>
      <c r="Q21" s="31">
        <f>COUNTIF($C21:$N22,"●")</f>
        <v>1</v>
      </c>
      <c r="R21" s="28"/>
      <c r="S21" s="31">
        <f>COUNTIF($C21:$N22,"△")</f>
        <v>2</v>
      </c>
      <c r="T21" s="28"/>
      <c r="U21" s="31">
        <f>(O21*3)+(S21*1)</f>
        <v>8</v>
      </c>
      <c r="V21" s="28"/>
      <c r="W21" s="41">
        <f>SUM(F21:F22,C21:C22,L21:L22)</f>
        <v>101</v>
      </c>
      <c r="X21" s="28"/>
      <c r="Y21" s="41">
        <f>SUM(H21:H22,E21:E22,N21:N22)</f>
        <v>89</v>
      </c>
      <c r="Z21" s="28"/>
      <c r="AA21" s="41">
        <f>W21/Y21</f>
        <v>1.1348314606741574</v>
      </c>
      <c r="AB21" s="28"/>
      <c r="AC21" s="42">
        <f>W21-Y21</f>
        <v>12</v>
      </c>
      <c r="AD21" s="28"/>
      <c r="AE21" s="31">
        <f>RANK(U21,$U$17:$V$24)</f>
        <v>2</v>
      </c>
      <c r="AF21" s="28"/>
    </row>
    <row r="22" spans="1:32" ht="18" customHeight="1" x14ac:dyDescent="0.3">
      <c r="B22" s="52"/>
      <c r="C22" s="5">
        <f t="shared" si="21"/>
        <v>0</v>
      </c>
      <c r="D22" s="6" t="str">
        <f t="shared" si="19"/>
        <v>△</v>
      </c>
      <c r="E22" s="7">
        <f t="shared" si="22"/>
        <v>0</v>
      </c>
      <c r="F22" s="5">
        <f t="shared" si="23"/>
        <v>0</v>
      </c>
      <c r="G22" s="6" t="str">
        <f t="shared" si="24"/>
        <v>△</v>
      </c>
      <c r="H22" s="7">
        <f t="shared" si="25"/>
        <v>0</v>
      </c>
      <c r="I22" s="32"/>
      <c r="J22" s="36"/>
      <c r="K22" s="33"/>
      <c r="L22" s="5"/>
      <c r="M22" s="6"/>
      <c r="N22" s="7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  <c r="AE22" s="32"/>
      <c r="AF22" s="33"/>
    </row>
    <row r="23" spans="1:32" ht="18" customHeight="1" x14ac:dyDescent="0.3">
      <c r="B23" s="51" t="str">
        <f>L15</f>
        <v>前原中野木</v>
      </c>
      <c r="C23" s="5">
        <f t="shared" ref="C23:C24" si="26">N17</f>
        <v>19</v>
      </c>
      <c r="D23" s="6" t="str">
        <f t="shared" si="19"/>
        <v>●</v>
      </c>
      <c r="E23" s="7">
        <f t="shared" ref="E23:E24" si="27">L17</f>
        <v>40</v>
      </c>
      <c r="F23" s="5">
        <f t="shared" ref="F23:F24" si="28">N19</f>
        <v>22</v>
      </c>
      <c r="G23" s="6" t="str">
        <f t="shared" si="24"/>
        <v>●</v>
      </c>
      <c r="H23" s="7">
        <f t="shared" ref="H23:H24" si="29">L19</f>
        <v>43</v>
      </c>
      <c r="I23" s="5">
        <f t="shared" ref="I23:I24" si="30">N21</f>
        <v>24</v>
      </c>
      <c r="J23" s="6" t="str">
        <f t="shared" ref="J23:J24" si="31">IF(I23=K23,"△",IF(I23&gt;K23,"○",IF(I23&lt;K23,"●")))</f>
        <v>●</v>
      </c>
      <c r="K23" s="7">
        <f t="shared" ref="K23:K24" si="32">L21</f>
        <v>45</v>
      </c>
      <c r="L23" s="26"/>
      <c r="M23" s="27"/>
      <c r="N23" s="28"/>
      <c r="O23" s="31">
        <f>COUNTIF($C23:$N24,"○")</f>
        <v>0</v>
      </c>
      <c r="P23" s="28"/>
      <c r="Q23" s="31">
        <f>COUNTIF($C23:$N24,"●")</f>
        <v>3</v>
      </c>
      <c r="R23" s="28"/>
      <c r="S23" s="31">
        <f>COUNTIF($C23:$N24,"△")</f>
        <v>3</v>
      </c>
      <c r="T23" s="28"/>
      <c r="U23" s="31">
        <f>(O23*3)+(S23*1)</f>
        <v>3</v>
      </c>
      <c r="V23" s="28"/>
      <c r="W23" s="41">
        <f>SUM(F23:F24,I23:I24,C23:C24)</f>
        <v>65</v>
      </c>
      <c r="X23" s="28"/>
      <c r="Y23" s="41">
        <f>SUM(H23:H24,K23:K24,E23:E24)</f>
        <v>128</v>
      </c>
      <c r="Z23" s="28"/>
      <c r="AA23" s="41">
        <f>W23/Y23</f>
        <v>0.5078125</v>
      </c>
      <c r="AB23" s="28"/>
      <c r="AC23" s="42">
        <f>W23-Y23</f>
        <v>-63</v>
      </c>
      <c r="AD23" s="28"/>
      <c r="AE23" s="31">
        <f>RANK(U23,$U$17:$V$24)</f>
        <v>3</v>
      </c>
      <c r="AF23" s="28"/>
    </row>
    <row r="24" spans="1:32" ht="18" customHeight="1" x14ac:dyDescent="0.3">
      <c r="B24" s="52"/>
      <c r="C24" s="5">
        <f t="shared" si="26"/>
        <v>0</v>
      </c>
      <c r="D24" s="6" t="str">
        <f t="shared" si="19"/>
        <v>△</v>
      </c>
      <c r="E24" s="7">
        <f t="shared" si="27"/>
        <v>0</v>
      </c>
      <c r="F24" s="5">
        <f t="shared" si="28"/>
        <v>0</v>
      </c>
      <c r="G24" s="6" t="str">
        <f t="shared" si="24"/>
        <v>△</v>
      </c>
      <c r="H24" s="7">
        <f t="shared" si="29"/>
        <v>0</v>
      </c>
      <c r="I24" s="5">
        <f t="shared" si="30"/>
        <v>0</v>
      </c>
      <c r="J24" s="6" t="str">
        <f t="shared" si="31"/>
        <v>△</v>
      </c>
      <c r="K24" s="7">
        <f t="shared" si="32"/>
        <v>0</v>
      </c>
      <c r="L24" s="32"/>
      <c r="M24" s="36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32"/>
      <c r="AB24" s="33"/>
      <c r="AC24" s="32"/>
      <c r="AD24" s="33"/>
      <c r="AE24" s="32"/>
      <c r="AF24" s="33"/>
    </row>
    <row r="25" spans="1:32" ht="18" customHeight="1" x14ac:dyDescent="0.3"/>
    <row r="26" spans="1:32" ht="18" customHeight="1" x14ac:dyDescent="0.3"/>
    <row r="27" spans="1:32" ht="18" customHeight="1" x14ac:dyDescent="0.3">
      <c r="C27" s="35" t="s">
        <v>17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32" ht="18" customHeight="1" x14ac:dyDescent="0.3">
      <c r="B28" s="37"/>
      <c r="C28" s="31" t="s">
        <v>68</v>
      </c>
      <c r="D28" s="27"/>
      <c r="E28" s="28"/>
      <c r="F28" s="31" t="s">
        <v>69</v>
      </c>
      <c r="G28" s="27"/>
      <c r="H28" s="28"/>
      <c r="I28" s="31" t="s">
        <v>70</v>
      </c>
      <c r="J28" s="27"/>
      <c r="K28" s="28"/>
      <c r="L28" s="31" t="s">
        <v>71</v>
      </c>
      <c r="M28" s="27"/>
      <c r="N28" s="28"/>
      <c r="O28" s="31" t="s">
        <v>5</v>
      </c>
      <c r="P28" s="28"/>
      <c r="Q28" s="31" t="s">
        <v>6</v>
      </c>
      <c r="R28" s="28"/>
      <c r="S28" s="31" t="s">
        <v>7</v>
      </c>
      <c r="T28" s="28"/>
      <c r="U28" s="31" t="s">
        <v>8</v>
      </c>
      <c r="V28" s="28"/>
      <c r="W28" s="31" t="s">
        <v>9</v>
      </c>
      <c r="X28" s="28"/>
      <c r="Y28" s="31" t="s">
        <v>10</v>
      </c>
      <c r="Z28" s="28"/>
      <c r="AA28" s="34" t="s">
        <v>11</v>
      </c>
      <c r="AB28" s="28"/>
      <c r="AC28" s="39" t="s">
        <v>12</v>
      </c>
      <c r="AD28" s="28"/>
      <c r="AE28" s="31" t="s">
        <v>13</v>
      </c>
      <c r="AF28" s="28"/>
    </row>
    <row r="29" spans="1:32" ht="18" customHeight="1" x14ac:dyDescent="0.3">
      <c r="B29" s="38"/>
      <c r="C29" s="32"/>
      <c r="D29" s="36"/>
      <c r="E29" s="33"/>
      <c r="F29" s="32"/>
      <c r="G29" s="36"/>
      <c r="H29" s="33"/>
      <c r="I29" s="32"/>
      <c r="J29" s="36"/>
      <c r="K29" s="33"/>
      <c r="L29" s="32"/>
      <c r="M29" s="36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</row>
    <row r="30" spans="1:32" ht="18" customHeight="1" x14ac:dyDescent="0.3">
      <c r="B30" s="21" t="str">
        <f>C28</f>
        <v>宮本</v>
      </c>
      <c r="C30" s="26"/>
      <c r="D30" s="27"/>
      <c r="E30" s="28"/>
      <c r="F30" s="5">
        <v>44</v>
      </c>
      <c r="G30" s="6" t="str">
        <f>IF(F30=H30,"△",IF(F30&gt;H30,"○",IF(F30&lt;H30,"●")))</f>
        <v>○</v>
      </c>
      <c r="H30" s="7">
        <v>26</v>
      </c>
      <c r="I30" s="5">
        <v>35</v>
      </c>
      <c r="J30" s="6" t="str">
        <f>IF(I30=K30,"△",IF(I30&gt;K30,"○",IF(I30&lt;K30,"●")))</f>
        <v>○</v>
      </c>
      <c r="K30" s="7">
        <v>17</v>
      </c>
      <c r="L30" s="5">
        <v>56</v>
      </c>
      <c r="M30" s="6" t="str">
        <f>IF(L30=N30,"△",IF(L30&gt;N30,"○",IF(L30&lt;N30,"●")))</f>
        <v>○</v>
      </c>
      <c r="N30" s="7">
        <v>28</v>
      </c>
      <c r="O30" s="25">
        <f t="shared" ref="O30:O33" si="33">COUNTIF($C30:$N30,"○")</f>
        <v>3</v>
      </c>
      <c r="P30" s="23"/>
      <c r="Q30" s="25">
        <f>COUNTIF(C30:N30,"●")</f>
        <v>0</v>
      </c>
      <c r="R30" s="23"/>
      <c r="S30" s="25">
        <f t="shared" ref="S30:S33" si="34">COUNTIF(C30:N30,"△")</f>
        <v>0</v>
      </c>
      <c r="T30" s="23"/>
      <c r="U30" s="25">
        <f t="shared" ref="U30:U33" si="35">(O30*3)+(S30*1)</f>
        <v>9</v>
      </c>
      <c r="V30" s="23"/>
      <c r="W30" s="22">
        <f>SUM(F30,I30,L30)</f>
        <v>135</v>
      </c>
      <c r="X30" s="23"/>
      <c r="Y30" s="22">
        <f>SUM(H30,K30,N30)</f>
        <v>71</v>
      </c>
      <c r="Z30" s="23"/>
      <c r="AA30" s="22">
        <f t="shared" ref="AA30:AA33" si="36">W30/Y30</f>
        <v>1.9014084507042253</v>
      </c>
      <c r="AB30" s="23"/>
      <c r="AC30" s="24">
        <f t="shared" ref="AC30:AC33" si="37">W30-Y30</f>
        <v>64</v>
      </c>
      <c r="AD30" s="23"/>
      <c r="AE30" s="25">
        <f>RANK(U30,U30:V33)</f>
        <v>1</v>
      </c>
      <c r="AF30" s="23"/>
    </row>
    <row r="31" spans="1:32" ht="18" customHeight="1" x14ac:dyDescent="0.3">
      <c r="B31" s="21" t="str">
        <f>F28</f>
        <v>七林</v>
      </c>
      <c r="C31" s="5">
        <f>H30</f>
        <v>26</v>
      </c>
      <c r="D31" s="6" t="str">
        <f t="shared" ref="D31:D33" si="38">IF(C31=E31,"△",IF(C31&gt;E31,"○",IF(C31&lt;E31,"●")))</f>
        <v>●</v>
      </c>
      <c r="E31" s="7">
        <f>F30</f>
        <v>44</v>
      </c>
      <c r="F31" s="26"/>
      <c r="G31" s="27"/>
      <c r="H31" s="28"/>
      <c r="I31" s="5">
        <v>44</v>
      </c>
      <c r="J31" s="6" t="str">
        <f>IF(I31=K31,"△",IF(I31&gt;K31,"○",IF(I31&lt;K31,"●")))</f>
        <v>○</v>
      </c>
      <c r="K31" s="7">
        <v>28</v>
      </c>
      <c r="L31" s="5">
        <v>38</v>
      </c>
      <c r="M31" s="6" t="str">
        <f>IF(L31=N31,"△",IF(L31&gt;N31,"○",IF(L31&lt;N31,"●")))</f>
        <v>○</v>
      </c>
      <c r="N31" s="7">
        <v>26</v>
      </c>
      <c r="O31" s="25">
        <f t="shared" si="33"/>
        <v>2</v>
      </c>
      <c r="P31" s="23"/>
      <c r="Q31" s="25">
        <f t="shared" ref="Q31:Q33" si="39">COUNTIF($C31:$N31,"●")</f>
        <v>1</v>
      </c>
      <c r="R31" s="23"/>
      <c r="S31" s="25">
        <f t="shared" si="34"/>
        <v>0</v>
      </c>
      <c r="T31" s="23"/>
      <c r="U31" s="25">
        <f t="shared" si="35"/>
        <v>6</v>
      </c>
      <c r="V31" s="23"/>
      <c r="W31" s="22">
        <f>SUM(C31,I31,L31)</f>
        <v>108</v>
      </c>
      <c r="X31" s="23"/>
      <c r="Y31" s="22">
        <f>SUM(E31,K31,N31)</f>
        <v>98</v>
      </c>
      <c r="Z31" s="23"/>
      <c r="AA31" s="22">
        <f t="shared" si="36"/>
        <v>1.1020408163265305</v>
      </c>
      <c r="AB31" s="23"/>
      <c r="AC31" s="24">
        <f t="shared" si="37"/>
        <v>10</v>
      </c>
      <c r="AD31" s="23"/>
      <c r="AE31" s="25">
        <f>RANK(U31,U30:V33)</f>
        <v>2</v>
      </c>
      <c r="AF31" s="23"/>
    </row>
    <row r="32" spans="1:32" ht="18" customHeight="1" x14ac:dyDescent="0.3">
      <c r="B32" s="21" t="str">
        <f>I28</f>
        <v>小栗原</v>
      </c>
      <c r="C32" s="5">
        <f>K30</f>
        <v>17</v>
      </c>
      <c r="D32" s="6" t="str">
        <f t="shared" si="38"/>
        <v>●</v>
      </c>
      <c r="E32" s="7">
        <f>I30</f>
        <v>35</v>
      </c>
      <c r="F32" s="5">
        <f>K31</f>
        <v>28</v>
      </c>
      <c r="G32" s="6" t="str">
        <f t="shared" ref="G32:G33" si="40">IF(F32=H32,"△",IF(F32&gt;H32,"○",IF(F32&lt;H32,"●")))</f>
        <v>●</v>
      </c>
      <c r="H32" s="7">
        <f>I31</f>
        <v>44</v>
      </c>
      <c r="I32" s="26"/>
      <c r="J32" s="27"/>
      <c r="K32" s="28"/>
      <c r="L32" s="5">
        <v>26</v>
      </c>
      <c r="M32" s="6" t="str">
        <f>IF(L32=N32,"△",IF(L32&gt;N32,"○",IF(L32&lt;N32,"●")))</f>
        <v>●</v>
      </c>
      <c r="N32" s="7">
        <v>35</v>
      </c>
      <c r="O32" s="25">
        <f t="shared" si="33"/>
        <v>0</v>
      </c>
      <c r="P32" s="23"/>
      <c r="Q32" s="25">
        <f t="shared" si="39"/>
        <v>3</v>
      </c>
      <c r="R32" s="23"/>
      <c r="S32" s="25">
        <f t="shared" si="34"/>
        <v>0</v>
      </c>
      <c r="T32" s="23"/>
      <c r="U32" s="25">
        <f t="shared" si="35"/>
        <v>0</v>
      </c>
      <c r="V32" s="23"/>
      <c r="W32" s="22">
        <f>SUM(F32,C32,L32)</f>
        <v>71</v>
      </c>
      <c r="X32" s="23"/>
      <c r="Y32" s="22">
        <f>SUM(H32,E32,N32)</f>
        <v>114</v>
      </c>
      <c r="Z32" s="23"/>
      <c r="AA32" s="22">
        <f t="shared" si="36"/>
        <v>0.6228070175438597</v>
      </c>
      <c r="AB32" s="23"/>
      <c r="AC32" s="24">
        <f t="shared" si="37"/>
        <v>-43</v>
      </c>
      <c r="AD32" s="23"/>
      <c r="AE32" s="25">
        <f>RANK(U32,U30:V33)</f>
        <v>4</v>
      </c>
      <c r="AF32" s="23"/>
    </row>
    <row r="33" spans="1:32" ht="18" customHeight="1" x14ac:dyDescent="0.3">
      <c r="B33" s="21" t="str">
        <f>L28</f>
        <v>船橋葛飾</v>
      </c>
      <c r="C33" s="5">
        <f>N30</f>
        <v>28</v>
      </c>
      <c r="D33" s="6" t="str">
        <f t="shared" si="38"/>
        <v>●</v>
      </c>
      <c r="E33" s="7">
        <f>L30</f>
        <v>56</v>
      </c>
      <c r="F33" s="5">
        <f>N31</f>
        <v>26</v>
      </c>
      <c r="G33" s="6" t="str">
        <f t="shared" si="40"/>
        <v>●</v>
      </c>
      <c r="H33" s="7">
        <f>L31</f>
        <v>38</v>
      </c>
      <c r="I33" s="5">
        <f>N32</f>
        <v>35</v>
      </c>
      <c r="J33" s="6" t="str">
        <f>IF(I33=K33,"△",IF(I33&gt;K33,"○",IF(I33&lt;K33,"●")))</f>
        <v>○</v>
      </c>
      <c r="K33" s="7">
        <f>L32</f>
        <v>26</v>
      </c>
      <c r="L33" s="29"/>
      <c r="M33" s="30"/>
      <c r="N33" s="23"/>
      <c r="O33" s="25">
        <f t="shared" si="33"/>
        <v>1</v>
      </c>
      <c r="P33" s="23"/>
      <c r="Q33" s="25">
        <f t="shared" si="39"/>
        <v>2</v>
      </c>
      <c r="R33" s="23"/>
      <c r="S33" s="25">
        <f t="shared" si="34"/>
        <v>0</v>
      </c>
      <c r="T33" s="23"/>
      <c r="U33" s="25">
        <f t="shared" si="35"/>
        <v>3</v>
      </c>
      <c r="V33" s="23"/>
      <c r="W33" s="22">
        <f>SUM(F33,I33,C33)</f>
        <v>89</v>
      </c>
      <c r="X33" s="23"/>
      <c r="Y33" s="22">
        <f>SUM(H33,K33,E33)</f>
        <v>120</v>
      </c>
      <c r="Z33" s="23"/>
      <c r="AA33" s="22">
        <f t="shared" si="36"/>
        <v>0.7416666666666667</v>
      </c>
      <c r="AB33" s="23"/>
      <c r="AC33" s="24">
        <f t="shared" si="37"/>
        <v>-31</v>
      </c>
      <c r="AD33" s="23"/>
      <c r="AE33" s="25">
        <f>RANK(U33,U30:V33)</f>
        <v>3</v>
      </c>
      <c r="AF33" s="23"/>
    </row>
    <row r="34" spans="1:32" ht="18" customHeight="1" x14ac:dyDescent="0.3"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9"/>
      <c r="O34" s="8"/>
      <c r="P34" s="8"/>
      <c r="Q34" s="8"/>
      <c r="R34" s="8"/>
      <c r="S34" s="8"/>
      <c r="T34" s="8"/>
      <c r="U34" s="8"/>
      <c r="V34" s="8"/>
      <c r="W34" s="10"/>
      <c r="X34" s="10"/>
      <c r="Y34" s="10"/>
      <c r="Z34" s="10"/>
      <c r="AA34" s="10"/>
      <c r="AB34" s="10"/>
      <c r="AC34" s="11"/>
      <c r="AD34" s="11"/>
      <c r="AE34" s="8"/>
      <c r="AF34" s="8"/>
    </row>
    <row r="35" spans="1:32" ht="18" customHeight="1" x14ac:dyDescent="0.3">
      <c r="C35" s="35" t="s">
        <v>18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AE35" s="12"/>
      <c r="AF35" s="12"/>
    </row>
    <row r="36" spans="1:32" ht="18.75" customHeight="1" x14ac:dyDescent="0.3">
      <c r="B36" s="37"/>
      <c r="C36" s="31" t="s">
        <v>1</v>
      </c>
      <c r="D36" s="27"/>
      <c r="E36" s="28"/>
      <c r="F36" s="31" t="s">
        <v>72</v>
      </c>
      <c r="G36" s="27"/>
      <c r="H36" s="28"/>
      <c r="I36" s="31" t="s">
        <v>73</v>
      </c>
      <c r="J36" s="27"/>
      <c r="K36" s="28"/>
      <c r="L36" s="31" t="s">
        <v>74</v>
      </c>
      <c r="M36" s="27"/>
      <c r="N36" s="28"/>
      <c r="O36" s="31" t="s">
        <v>5</v>
      </c>
      <c r="P36" s="28"/>
      <c r="Q36" s="31" t="s">
        <v>6</v>
      </c>
      <c r="R36" s="28"/>
      <c r="S36" s="31" t="s">
        <v>7</v>
      </c>
      <c r="T36" s="28"/>
      <c r="U36" s="31" t="s">
        <v>8</v>
      </c>
      <c r="V36" s="28"/>
      <c r="W36" s="31" t="s">
        <v>9</v>
      </c>
      <c r="X36" s="28"/>
      <c r="Y36" s="31" t="s">
        <v>10</v>
      </c>
      <c r="Z36" s="28"/>
      <c r="AA36" s="34" t="s">
        <v>11</v>
      </c>
      <c r="AB36" s="28"/>
      <c r="AC36" s="39" t="s">
        <v>12</v>
      </c>
      <c r="AD36" s="28"/>
      <c r="AE36" s="31" t="s">
        <v>13</v>
      </c>
      <c r="AF36" s="28"/>
    </row>
    <row r="37" spans="1:32" ht="18" customHeight="1" x14ac:dyDescent="0.3">
      <c r="B37" s="38"/>
      <c r="C37" s="32"/>
      <c r="D37" s="36"/>
      <c r="E37" s="33"/>
      <c r="F37" s="32"/>
      <c r="G37" s="36"/>
      <c r="H37" s="33"/>
      <c r="I37" s="32"/>
      <c r="J37" s="36"/>
      <c r="K37" s="33"/>
      <c r="L37" s="32"/>
      <c r="M37" s="36"/>
      <c r="N37" s="33"/>
      <c r="O37" s="32"/>
      <c r="P37" s="33"/>
      <c r="Q37" s="32"/>
      <c r="R37" s="33"/>
      <c r="S37" s="32"/>
      <c r="T37" s="33"/>
      <c r="U37" s="32"/>
      <c r="V37" s="33"/>
      <c r="W37" s="32"/>
      <c r="X37" s="33"/>
      <c r="Y37" s="32"/>
      <c r="Z37" s="33"/>
      <c r="AA37" s="32"/>
      <c r="AB37" s="33"/>
      <c r="AC37" s="32"/>
      <c r="AD37" s="33"/>
      <c r="AE37" s="32"/>
      <c r="AF37" s="33"/>
    </row>
    <row r="38" spans="1:32" ht="18" customHeight="1" x14ac:dyDescent="0.3">
      <c r="A38" s="1"/>
      <c r="B38" s="13" t="str">
        <f>C36</f>
        <v>習台二</v>
      </c>
      <c r="C38" s="26"/>
      <c r="D38" s="27"/>
      <c r="E38" s="28"/>
      <c r="F38" s="5">
        <v>20</v>
      </c>
      <c r="G38" s="6" t="str">
        <f>IF(F38=H38,"△",IF(F38&gt;H38,"○",IF(F38&lt;H38,"●")))</f>
        <v>○</v>
      </c>
      <c r="H38" s="7">
        <v>0</v>
      </c>
      <c r="I38" s="5">
        <v>39</v>
      </c>
      <c r="J38" s="6" t="str">
        <f>IF(I38=K38,"△",IF(I38&gt;K38,"○",IF(I38&lt;K38,"●")))</f>
        <v>○</v>
      </c>
      <c r="K38" s="7">
        <v>27</v>
      </c>
      <c r="L38" s="5">
        <v>69</v>
      </c>
      <c r="M38" s="6" t="str">
        <f>IF(L38=N38,"△",IF(L38&gt;N38,"○",IF(L38&lt;N38,"●")))</f>
        <v>○</v>
      </c>
      <c r="N38" s="7">
        <v>15</v>
      </c>
      <c r="O38" s="25">
        <f t="shared" ref="O38:O41" si="41">COUNTIF($C38:$N38,"○")</f>
        <v>3</v>
      </c>
      <c r="P38" s="23"/>
      <c r="Q38" s="25">
        <f>COUNTIF(C38:N38,"●")</f>
        <v>0</v>
      </c>
      <c r="R38" s="23"/>
      <c r="S38" s="25">
        <f t="shared" ref="S38:S41" si="42">COUNTIF(C38:N38,"△")</f>
        <v>0</v>
      </c>
      <c r="T38" s="23"/>
      <c r="U38" s="25">
        <f t="shared" ref="U38:U41" si="43">(O38*3)+(S38*1)</f>
        <v>9</v>
      </c>
      <c r="V38" s="23"/>
      <c r="W38" s="22">
        <f>SUM(F38,I38,L38)</f>
        <v>128</v>
      </c>
      <c r="X38" s="23"/>
      <c r="Y38" s="22">
        <f>SUM(H38,K38,N38)</f>
        <v>42</v>
      </c>
      <c r="Z38" s="23"/>
      <c r="AA38" s="22">
        <f t="shared" ref="AA38:AA41" si="44">W38/Y38</f>
        <v>3.0476190476190474</v>
      </c>
      <c r="AB38" s="23"/>
      <c r="AC38" s="24">
        <f t="shared" ref="AC38:AC41" si="45">W38-Y38</f>
        <v>86</v>
      </c>
      <c r="AD38" s="23"/>
      <c r="AE38" s="25">
        <f>RANK(U38,U38:V41)</f>
        <v>1</v>
      </c>
      <c r="AF38" s="23"/>
    </row>
    <row r="39" spans="1:32" ht="18" customHeight="1" x14ac:dyDescent="0.3">
      <c r="B39" s="13" t="str">
        <f>F36</f>
        <v>塚田</v>
      </c>
      <c r="C39" s="5">
        <f>H38</f>
        <v>0</v>
      </c>
      <c r="D39" s="6" t="str">
        <f t="shared" ref="D39:D41" si="46">IF(C39=E39,"△",IF(C39&gt;E39,"○",IF(C39&lt;E39,"●")))</f>
        <v>●</v>
      </c>
      <c r="E39" s="7">
        <f>F38</f>
        <v>20</v>
      </c>
      <c r="F39" s="26"/>
      <c r="G39" s="27"/>
      <c r="H39" s="28"/>
      <c r="I39" s="5">
        <v>0</v>
      </c>
      <c r="J39" s="6" t="str">
        <f>IF(I39=K39,"△",IF(I39&gt;K39,"○",IF(I39&lt;K39,"●")))</f>
        <v>●</v>
      </c>
      <c r="K39" s="7">
        <v>20</v>
      </c>
      <c r="L39" s="5">
        <v>0</v>
      </c>
      <c r="M39" s="6" t="str">
        <f>IF(L39=N39,"△",IF(L39&gt;N39,"○",IF(L39&lt;N39,"●")))</f>
        <v>●</v>
      </c>
      <c r="N39" s="7">
        <v>20</v>
      </c>
      <c r="O39" s="25">
        <f t="shared" si="41"/>
        <v>0</v>
      </c>
      <c r="P39" s="23"/>
      <c r="Q39" s="25">
        <f t="shared" ref="Q39:Q41" si="47">COUNTIF($C39:$N39,"●")</f>
        <v>3</v>
      </c>
      <c r="R39" s="23"/>
      <c r="S39" s="25">
        <f t="shared" si="42"/>
        <v>0</v>
      </c>
      <c r="T39" s="23"/>
      <c r="U39" s="25">
        <f t="shared" si="43"/>
        <v>0</v>
      </c>
      <c r="V39" s="23"/>
      <c r="W39" s="22">
        <f>SUM(C39,I39,L39)</f>
        <v>0</v>
      </c>
      <c r="X39" s="23"/>
      <c r="Y39" s="22">
        <f>SUM(E39,K39,N39)</f>
        <v>60</v>
      </c>
      <c r="Z39" s="23"/>
      <c r="AA39" s="22">
        <f t="shared" si="44"/>
        <v>0</v>
      </c>
      <c r="AB39" s="23"/>
      <c r="AC39" s="24">
        <f t="shared" si="45"/>
        <v>-60</v>
      </c>
      <c r="AD39" s="23"/>
      <c r="AE39" s="25">
        <f>RANK(U39,U38:V41)</f>
        <v>4</v>
      </c>
      <c r="AF39" s="23"/>
    </row>
    <row r="40" spans="1:32" ht="18" customHeight="1" x14ac:dyDescent="0.3">
      <c r="B40" s="13" t="str">
        <f>I36</f>
        <v>薬円台</v>
      </c>
      <c r="C40" s="5">
        <f>K38</f>
        <v>27</v>
      </c>
      <c r="D40" s="6" t="str">
        <f t="shared" si="46"/>
        <v>●</v>
      </c>
      <c r="E40" s="7">
        <f>I38</f>
        <v>39</v>
      </c>
      <c r="F40" s="5">
        <f>K39</f>
        <v>20</v>
      </c>
      <c r="G40" s="6" t="str">
        <f t="shared" ref="G40:G41" si="48">IF(F40=H40,"△",IF(F40&gt;H40,"○",IF(F40&lt;H40,"●")))</f>
        <v>○</v>
      </c>
      <c r="H40" s="7">
        <f>I39</f>
        <v>0</v>
      </c>
      <c r="I40" s="26"/>
      <c r="J40" s="27"/>
      <c r="K40" s="28"/>
      <c r="L40" s="5">
        <v>42</v>
      </c>
      <c r="M40" s="6" t="str">
        <f>IF(L40=N40,"△",IF(L40&gt;N40,"○",IF(L40&lt;N40,"●")))</f>
        <v>○</v>
      </c>
      <c r="N40" s="7">
        <v>28</v>
      </c>
      <c r="O40" s="25">
        <f t="shared" si="41"/>
        <v>2</v>
      </c>
      <c r="P40" s="23"/>
      <c r="Q40" s="25">
        <f t="shared" si="47"/>
        <v>1</v>
      </c>
      <c r="R40" s="23"/>
      <c r="S40" s="25">
        <f t="shared" si="42"/>
        <v>0</v>
      </c>
      <c r="T40" s="23"/>
      <c r="U40" s="25">
        <f t="shared" si="43"/>
        <v>6</v>
      </c>
      <c r="V40" s="23"/>
      <c r="W40" s="22">
        <f>SUM(F40,C40,L40)</f>
        <v>89</v>
      </c>
      <c r="X40" s="23"/>
      <c r="Y40" s="22">
        <f>SUM(H40,E40,N40)</f>
        <v>67</v>
      </c>
      <c r="Z40" s="23"/>
      <c r="AA40" s="22">
        <f t="shared" si="44"/>
        <v>1.3283582089552239</v>
      </c>
      <c r="AB40" s="23"/>
      <c r="AC40" s="24">
        <f t="shared" si="45"/>
        <v>22</v>
      </c>
      <c r="AD40" s="23"/>
      <c r="AE40" s="25">
        <f>RANK(U40,U38:V41)</f>
        <v>2</v>
      </c>
      <c r="AF40" s="23"/>
    </row>
    <row r="41" spans="1:32" ht="18" customHeight="1" x14ac:dyDescent="0.3">
      <c r="B41" s="21" t="str">
        <f>L36</f>
        <v>前原中野木</v>
      </c>
      <c r="C41" s="5">
        <f>N38</f>
        <v>15</v>
      </c>
      <c r="D41" s="6" t="str">
        <f t="shared" si="46"/>
        <v>●</v>
      </c>
      <c r="E41" s="7">
        <f>L38</f>
        <v>69</v>
      </c>
      <c r="F41" s="5">
        <f>N39</f>
        <v>20</v>
      </c>
      <c r="G41" s="6" t="str">
        <f t="shared" si="48"/>
        <v>○</v>
      </c>
      <c r="H41" s="7">
        <f>L39</f>
        <v>0</v>
      </c>
      <c r="I41" s="5">
        <f>N40</f>
        <v>28</v>
      </c>
      <c r="J41" s="6" t="str">
        <f>IF(I41=K41,"△",IF(I41&gt;K41,"○",IF(I41&lt;K41,"●")))</f>
        <v>●</v>
      </c>
      <c r="K41" s="7">
        <f>L40</f>
        <v>42</v>
      </c>
      <c r="L41" s="29"/>
      <c r="M41" s="30"/>
      <c r="N41" s="23"/>
      <c r="O41" s="25">
        <f t="shared" si="41"/>
        <v>1</v>
      </c>
      <c r="P41" s="23"/>
      <c r="Q41" s="25">
        <f t="shared" si="47"/>
        <v>2</v>
      </c>
      <c r="R41" s="23"/>
      <c r="S41" s="25">
        <f t="shared" si="42"/>
        <v>0</v>
      </c>
      <c r="T41" s="23"/>
      <c r="U41" s="25">
        <f t="shared" si="43"/>
        <v>3</v>
      </c>
      <c r="V41" s="23"/>
      <c r="W41" s="22">
        <f>SUM(F41,I41,C41)</f>
        <v>63</v>
      </c>
      <c r="X41" s="23"/>
      <c r="Y41" s="22">
        <f>SUM(H41,K41,E41)</f>
        <v>111</v>
      </c>
      <c r="Z41" s="23"/>
      <c r="AA41" s="22">
        <f t="shared" si="44"/>
        <v>0.56756756756756754</v>
      </c>
      <c r="AB41" s="23"/>
      <c r="AC41" s="24">
        <f t="shared" si="45"/>
        <v>-48</v>
      </c>
      <c r="AD41" s="23"/>
      <c r="AE41" s="25">
        <f>RANK(U41,U38:V41)</f>
        <v>3</v>
      </c>
      <c r="AF41" s="23"/>
    </row>
    <row r="42" spans="1:32" ht="18" customHeight="1" x14ac:dyDescent="0.3"/>
    <row r="43" spans="1:32" ht="18" customHeight="1" x14ac:dyDescent="0.3"/>
    <row r="44" spans="1:32" ht="18" customHeight="1" x14ac:dyDescent="0.3"/>
    <row r="45" spans="1:32" ht="18" customHeight="1" x14ac:dyDescent="0.3"/>
    <row r="46" spans="1:32" ht="18" customHeight="1" x14ac:dyDescent="0.3"/>
    <row r="47" spans="1:32" ht="18" customHeight="1" x14ac:dyDescent="0.3"/>
    <row r="48" spans="1:32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</sheetData>
  <mergeCells count="229">
    <mergeCell ref="AE30:AF30"/>
    <mergeCell ref="O28:P29"/>
    <mergeCell ref="O30:P30"/>
    <mergeCell ref="Q30:R30"/>
    <mergeCell ref="S30:T30"/>
    <mergeCell ref="U30:V30"/>
    <mergeCell ref="W30:X30"/>
    <mergeCell ref="Y30:Z30"/>
    <mergeCell ref="AA36:AB37"/>
    <mergeCell ref="AC36:AD37"/>
    <mergeCell ref="O36:P37"/>
    <mergeCell ref="Q36:R37"/>
    <mergeCell ref="S36:T37"/>
    <mergeCell ref="U36:V37"/>
    <mergeCell ref="W36:X37"/>
    <mergeCell ref="Y36:Z37"/>
    <mergeCell ref="AC33:AD33"/>
    <mergeCell ref="AE33:AF33"/>
    <mergeCell ref="Y32:Z32"/>
    <mergeCell ref="AA32:AB32"/>
    <mergeCell ref="AC32:AD32"/>
    <mergeCell ref="AE32:AF32"/>
    <mergeCell ref="Q32:R32"/>
    <mergeCell ref="S32:T32"/>
    <mergeCell ref="B28:B29"/>
    <mergeCell ref="C28:E29"/>
    <mergeCell ref="F28:H29"/>
    <mergeCell ref="I28:K29"/>
    <mergeCell ref="L28:N29"/>
    <mergeCell ref="C30:E30"/>
    <mergeCell ref="F31:H31"/>
    <mergeCell ref="AA30:AB30"/>
    <mergeCell ref="AC30:AD30"/>
    <mergeCell ref="Q31:R31"/>
    <mergeCell ref="S31:T31"/>
    <mergeCell ref="U31:V31"/>
    <mergeCell ref="C27:M27"/>
    <mergeCell ref="Q28:R29"/>
    <mergeCell ref="S28:T29"/>
    <mergeCell ref="U28:V29"/>
    <mergeCell ref="W28:X29"/>
    <mergeCell ref="Y28:Z29"/>
    <mergeCell ref="AA28:AB29"/>
    <mergeCell ref="AC28:AD29"/>
    <mergeCell ref="AE28:AF29"/>
    <mergeCell ref="O21:P22"/>
    <mergeCell ref="L23:N24"/>
    <mergeCell ref="O23:P24"/>
    <mergeCell ref="Q23:R24"/>
    <mergeCell ref="S23:T24"/>
    <mergeCell ref="U23:V24"/>
    <mergeCell ref="W23:X24"/>
    <mergeCell ref="B17:B18"/>
    <mergeCell ref="C17:E18"/>
    <mergeCell ref="B19:B20"/>
    <mergeCell ref="F19:H20"/>
    <mergeCell ref="B21:B22"/>
    <mergeCell ref="I21:K22"/>
    <mergeCell ref="B23:B24"/>
    <mergeCell ref="Q21:R22"/>
    <mergeCell ref="S21:T22"/>
    <mergeCell ref="U21:V22"/>
    <mergeCell ref="W21:X22"/>
    <mergeCell ref="O19:P20"/>
    <mergeCell ref="Q19:R20"/>
    <mergeCell ref="S19:T20"/>
    <mergeCell ref="U19:V20"/>
    <mergeCell ref="W19:X20"/>
    <mergeCell ref="O17:P18"/>
    <mergeCell ref="AE21:AF22"/>
    <mergeCell ref="Y23:Z24"/>
    <mergeCell ref="AA23:AB24"/>
    <mergeCell ref="AC23:AD24"/>
    <mergeCell ref="AE23:AF24"/>
    <mergeCell ref="AA15:AB16"/>
    <mergeCell ref="AC15:AD16"/>
    <mergeCell ref="AE15:AF16"/>
    <mergeCell ref="Y17:Z18"/>
    <mergeCell ref="AA17:AB18"/>
    <mergeCell ref="AC17:AD18"/>
    <mergeCell ref="AE17:AF18"/>
    <mergeCell ref="Y19:Z20"/>
    <mergeCell ref="AA19:AB20"/>
    <mergeCell ref="AC19:AD20"/>
    <mergeCell ref="AE19:AF20"/>
    <mergeCell ref="B11:B12"/>
    <mergeCell ref="W15:X16"/>
    <mergeCell ref="Y15:Z16"/>
    <mergeCell ref="O15:P16"/>
    <mergeCell ref="Q15:R16"/>
    <mergeCell ref="C14:M14"/>
    <mergeCell ref="B15:B16"/>
    <mergeCell ref="C15:E16"/>
    <mergeCell ref="F15:H16"/>
    <mergeCell ref="I15:K16"/>
    <mergeCell ref="L15:N16"/>
    <mergeCell ref="L11:N12"/>
    <mergeCell ref="B7:B8"/>
    <mergeCell ref="F7:H8"/>
    <mergeCell ref="O7:P8"/>
    <mergeCell ref="Q7:R8"/>
    <mergeCell ref="S7:T8"/>
    <mergeCell ref="U7:V8"/>
    <mergeCell ref="W7:X8"/>
    <mergeCell ref="Q17:R18"/>
    <mergeCell ref="S17:T18"/>
    <mergeCell ref="U17:V18"/>
    <mergeCell ref="W17:X18"/>
    <mergeCell ref="S15:T16"/>
    <mergeCell ref="U15:V16"/>
    <mergeCell ref="O14:Z14"/>
    <mergeCell ref="O9:P10"/>
    <mergeCell ref="O11:P12"/>
    <mergeCell ref="Q11:R12"/>
    <mergeCell ref="S11:T12"/>
    <mergeCell ref="U11:V12"/>
    <mergeCell ref="W11:X12"/>
    <mergeCell ref="Y11:Z12"/>
    <mergeCell ref="B9:B10"/>
    <mergeCell ref="I9:K10"/>
    <mergeCell ref="Q9:R10"/>
    <mergeCell ref="B3:B4"/>
    <mergeCell ref="C3:E4"/>
    <mergeCell ref="F3:H4"/>
    <mergeCell ref="I3:K4"/>
    <mergeCell ref="L3:N4"/>
    <mergeCell ref="O3:P4"/>
    <mergeCell ref="Y5:Z6"/>
    <mergeCell ref="AA5:AB6"/>
    <mergeCell ref="AC5:AD6"/>
    <mergeCell ref="Q3:R4"/>
    <mergeCell ref="S3:T4"/>
    <mergeCell ref="U3:V4"/>
    <mergeCell ref="W3:X4"/>
    <mergeCell ref="Y3:Z4"/>
    <mergeCell ref="AA3:AB4"/>
    <mergeCell ref="AC3:AD4"/>
    <mergeCell ref="B5:B6"/>
    <mergeCell ref="C5:E6"/>
    <mergeCell ref="O5:P6"/>
    <mergeCell ref="Q5:R6"/>
    <mergeCell ref="S5:T6"/>
    <mergeCell ref="U5:V6"/>
    <mergeCell ref="W5:X6"/>
    <mergeCell ref="C2:M2"/>
    <mergeCell ref="AA41:AB41"/>
    <mergeCell ref="AC41:AD41"/>
    <mergeCell ref="AE41:AF41"/>
    <mergeCell ref="L41:N41"/>
    <mergeCell ref="O41:P41"/>
    <mergeCell ref="Q41:R41"/>
    <mergeCell ref="S41:T41"/>
    <mergeCell ref="U41:V41"/>
    <mergeCell ref="W41:X41"/>
    <mergeCell ref="Y41:Z41"/>
    <mergeCell ref="F39:H39"/>
    <mergeCell ref="I40:K40"/>
    <mergeCell ref="O31:P31"/>
    <mergeCell ref="O32:P32"/>
    <mergeCell ref="L33:N33"/>
    <mergeCell ref="C35:M35"/>
    <mergeCell ref="W31:X31"/>
    <mergeCell ref="Y31:Z31"/>
    <mergeCell ref="AA31:AB31"/>
    <mergeCell ref="AC31:AD31"/>
    <mergeCell ref="AE31:AF31"/>
    <mergeCell ref="AE36:AF37"/>
    <mergeCell ref="AE5:AF6"/>
    <mergeCell ref="I32:K32"/>
    <mergeCell ref="F36:H37"/>
    <mergeCell ref="I36:K37"/>
    <mergeCell ref="O33:P33"/>
    <mergeCell ref="AE3:AF4"/>
    <mergeCell ref="Y7:Z8"/>
    <mergeCell ref="AA7:AB8"/>
    <mergeCell ref="AC7:AD8"/>
    <mergeCell ref="AE7:AF8"/>
    <mergeCell ref="Y9:Z10"/>
    <mergeCell ref="AA9:AB10"/>
    <mergeCell ref="AC9:AD10"/>
    <mergeCell ref="AE9:AF10"/>
    <mergeCell ref="AA11:AB12"/>
    <mergeCell ref="AC11:AD12"/>
    <mergeCell ref="AE11:AF12"/>
    <mergeCell ref="S9:T10"/>
    <mergeCell ref="U9:V10"/>
    <mergeCell ref="W9:X10"/>
    <mergeCell ref="Y21:Z22"/>
    <mergeCell ref="AA21:AB22"/>
    <mergeCell ref="Q33:R33"/>
    <mergeCell ref="S33:T33"/>
    <mergeCell ref="AC21:AD22"/>
    <mergeCell ref="B36:B37"/>
    <mergeCell ref="C36:E37"/>
    <mergeCell ref="C38:E38"/>
    <mergeCell ref="L36:N37"/>
    <mergeCell ref="O38:P38"/>
    <mergeCell ref="AC40:AD40"/>
    <mergeCell ref="AE40:AF40"/>
    <mergeCell ref="O40:P40"/>
    <mergeCell ref="Q40:R40"/>
    <mergeCell ref="S40:T40"/>
    <mergeCell ref="U40:V40"/>
    <mergeCell ref="W40:X40"/>
    <mergeCell ref="Y40:Z40"/>
    <mergeCell ref="AA40:AB40"/>
    <mergeCell ref="AA39:AB39"/>
    <mergeCell ref="AC39:AD39"/>
    <mergeCell ref="AE39:AF39"/>
    <mergeCell ref="Q39:R39"/>
    <mergeCell ref="S39:T39"/>
    <mergeCell ref="U39:V39"/>
    <mergeCell ref="W39:X39"/>
    <mergeCell ref="Y39:Z39"/>
    <mergeCell ref="O39:P39"/>
    <mergeCell ref="Q38:R38"/>
    <mergeCell ref="S38:T38"/>
    <mergeCell ref="U38:V38"/>
    <mergeCell ref="W38:X38"/>
    <mergeCell ref="AC38:AD38"/>
    <mergeCell ref="AE38:AF38"/>
    <mergeCell ref="U32:V32"/>
    <mergeCell ref="W32:X32"/>
    <mergeCell ref="U33:V33"/>
    <mergeCell ref="W33:X33"/>
    <mergeCell ref="Y33:Z33"/>
    <mergeCell ref="AA33:AB33"/>
    <mergeCell ref="Y38:Z38"/>
    <mergeCell ref="AA38:AB38"/>
  </mergeCells>
  <phoneticPr fontId="8"/>
  <pageMargins left="0.70866141732283472" right="0.70866141732283472" top="0.74803149606299213" bottom="0.74803149606299213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000"/>
  <sheetViews>
    <sheetView topLeftCell="A34" workbookViewId="0">
      <selection activeCell="I45" sqref="I45"/>
    </sheetView>
  </sheetViews>
  <sheetFormatPr defaultColWidth="12.58203125" defaultRowHeight="15" customHeight="1" x14ac:dyDescent="0.3"/>
  <cols>
    <col min="1" max="1" width="8" customWidth="1"/>
    <col min="2" max="2" width="7.1640625" customWidth="1"/>
    <col min="3" max="14" width="3.5" customWidth="1"/>
    <col min="15" max="26" width="2.08203125" customWidth="1"/>
    <col min="27" max="28" width="2.5" customWidth="1"/>
    <col min="29" max="32" width="2.08203125" customWidth="1"/>
  </cols>
  <sheetData>
    <row r="1" spans="1:32" ht="18" customHeight="1" x14ac:dyDescent="0.3">
      <c r="C1" s="35" t="s">
        <v>37</v>
      </c>
      <c r="D1" s="36"/>
      <c r="E1" s="36"/>
      <c r="F1" s="36"/>
      <c r="G1" s="36"/>
      <c r="H1" s="36"/>
      <c r="I1" s="36"/>
      <c r="J1" s="36"/>
      <c r="K1" s="36"/>
      <c r="L1" s="36"/>
      <c r="M1" s="36"/>
      <c r="AE1" s="12"/>
      <c r="AF1" s="12"/>
    </row>
    <row r="2" spans="1:32" ht="18" customHeight="1" x14ac:dyDescent="0.3">
      <c r="B2" s="37"/>
      <c r="C2" s="31" t="s">
        <v>38</v>
      </c>
      <c r="D2" s="27"/>
      <c r="E2" s="28"/>
      <c r="F2" s="31" t="s">
        <v>39</v>
      </c>
      <c r="G2" s="27"/>
      <c r="H2" s="28"/>
      <c r="I2" s="31" t="s">
        <v>40</v>
      </c>
      <c r="J2" s="27"/>
      <c r="K2" s="28"/>
      <c r="L2" s="31" t="s">
        <v>41</v>
      </c>
      <c r="M2" s="27"/>
      <c r="N2" s="28"/>
      <c r="O2" s="31" t="s">
        <v>5</v>
      </c>
      <c r="P2" s="28"/>
      <c r="Q2" s="31" t="s">
        <v>6</v>
      </c>
      <c r="R2" s="28"/>
      <c r="S2" s="31" t="s">
        <v>7</v>
      </c>
      <c r="T2" s="28"/>
      <c r="U2" s="31" t="s">
        <v>8</v>
      </c>
      <c r="V2" s="28"/>
      <c r="W2" s="31" t="s">
        <v>9</v>
      </c>
      <c r="X2" s="28"/>
      <c r="Y2" s="31" t="s">
        <v>10</v>
      </c>
      <c r="Z2" s="28"/>
      <c r="AA2" s="34" t="s">
        <v>11</v>
      </c>
      <c r="AB2" s="28"/>
      <c r="AC2" s="39" t="s">
        <v>12</v>
      </c>
      <c r="AD2" s="28"/>
      <c r="AE2" s="31" t="s">
        <v>13</v>
      </c>
      <c r="AF2" s="28"/>
    </row>
    <row r="3" spans="1:32" ht="18" customHeight="1" x14ac:dyDescent="0.3">
      <c r="B3" s="38"/>
      <c r="C3" s="32"/>
      <c r="D3" s="36"/>
      <c r="E3" s="33"/>
      <c r="F3" s="32"/>
      <c r="G3" s="36"/>
      <c r="H3" s="33"/>
      <c r="I3" s="32"/>
      <c r="J3" s="36"/>
      <c r="K3" s="33"/>
      <c r="L3" s="32"/>
      <c r="M3" s="36"/>
      <c r="N3" s="33"/>
      <c r="O3" s="32"/>
      <c r="P3" s="33"/>
      <c r="Q3" s="32"/>
      <c r="R3" s="33"/>
      <c r="S3" s="32"/>
      <c r="T3" s="33"/>
      <c r="U3" s="32"/>
      <c r="V3" s="33"/>
      <c r="W3" s="32"/>
      <c r="X3" s="33"/>
      <c r="Y3" s="32"/>
      <c r="Z3" s="33"/>
      <c r="AA3" s="32"/>
      <c r="AB3" s="33"/>
      <c r="AC3" s="32"/>
      <c r="AD3" s="33"/>
      <c r="AE3" s="32"/>
      <c r="AF3" s="33"/>
    </row>
    <row r="4" spans="1:32" ht="18" customHeight="1" x14ac:dyDescent="0.3">
      <c r="A4" s="1" t="s">
        <v>14</v>
      </c>
      <c r="B4" s="43" t="str">
        <f>C2</f>
        <v>坪井</v>
      </c>
      <c r="C4" s="26"/>
      <c r="D4" s="27"/>
      <c r="E4" s="28"/>
      <c r="F4" s="5">
        <v>43</v>
      </c>
      <c r="G4" s="6" t="str">
        <f t="shared" ref="G4:G5" si="0">IF(F4=H4,"△",IF(F4&gt;H4,"○",IF(F4&lt;H4,"●")))</f>
        <v>○</v>
      </c>
      <c r="H4" s="7">
        <v>23</v>
      </c>
      <c r="I4" s="5">
        <v>46</v>
      </c>
      <c r="J4" s="6" t="str">
        <f t="shared" ref="J4:J7" si="1">IF(I4=K4,"△",IF(I4&gt;K4,"○",IF(I4&lt;K4,"●")))</f>
        <v>○</v>
      </c>
      <c r="K4" s="7">
        <v>16</v>
      </c>
      <c r="L4" s="5">
        <v>52</v>
      </c>
      <c r="M4" s="6" t="str">
        <f t="shared" ref="M4:M9" si="2">IF(L4=N4,"△",IF(L4&gt;N4,"○",IF(L4&lt;N4,"●")))</f>
        <v>○</v>
      </c>
      <c r="N4" s="7">
        <v>16</v>
      </c>
      <c r="O4" s="31">
        <f>COUNTIF($C4:$N5,"○")</f>
        <v>4</v>
      </c>
      <c r="P4" s="28"/>
      <c r="Q4" s="31">
        <f>COUNTIF($C$4:$N$5,"●")</f>
        <v>1</v>
      </c>
      <c r="R4" s="28"/>
      <c r="S4" s="31">
        <f>COUNTIF($C$5:$N$6,"△")</f>
        <v>1</v>
      </c>
      <c r="T4" s="28"/>
      <c r="U4" s="31">
        <f>(O4*3)+(S4*1)</f>
        <v>13</v>
      </c>
      <c r="V4" s="28"/>
      <c r="W4" s="41">
        <f>SUM(F4:F5,I4:I5,L4:L5)</f>
        <v>247</v>
      </c>
      <c r="X4" s="28"/>
      <c r="Y4" s="41">
        <f>SUM(H4:H5,K4:K5,N4:N5)</f>
        <v>143</v>
      </c>
      <c r="Z4" s="28"/>
      <c r="AA4" s="41">
        <f>W4/Y4</f>
        <v>1.7272727272727273</v>
      </c>
      <c r="AB4" s="28"/>
      <c r="AC4" s="42">
        <f>W4-Y4</f>
        <v>104</v>
      </c>
      <c r="AD4" s="28"/>
      <c r="AE4" s="31">
        <f>RANK(U4,$U$4:$V$11)</f>
        <v>1</v>
      </c>
      <c r="AF4" s="28"/>
    </row>
    <row r="5" spans="1:32" ht="18" customHeight="1" x14ac:dyDescent="0.3">
      <c r="A5" s="1" t="s">
        <v>15</v>
      </c>
      <c r="B5" s="38"/>
      <c r="C5" s="32"/>
      <c r="D5" s="36"/>
      <c r="E5" s="33"/>
      <c r="F5" s="5">
        <v>32</v>
      </c>
      <c r="G5" s="6" t="str">
        <f t="shared" si="0"/>
        <v>●</v>
      </c>
      <c r="H5" s="7">
        <v>39</v>
      </c>
      <c r="I5" s="5">
        <v>27</v>
      </c>
      <c r="J5" s="6" t="str">
        <f t="shared" si="1"/>
        <v>△</v>
      </c>
      <c r="K5" s="7">
        <v>27</v>
      </c>
      <c r="L5" s="5">
        <v>47</v>
      </c>
      <c r="M5" s="6" t="str">
        <f t="shared" si="2"/>
        <v>○</v>
      </c>
      <c r="N5" s="7">
        <v>22</v>
      </c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  <c r="AF5" s="33"/>
    </row>
    <row r="6" spans="1:32" ht="18" customHeight="1" x14ac:dyDescent="0.3">
      <c r="B6" s="43" t="str">
        <f>F2</f>
        <v>八栄</v>
      </c>
      <c r="C6" s="5">
        <f t="shared" ref="C6:C7" si="3">H4</f>
        <v>23</v>
      </c>
      <c r="D6" s="6" t="str">
        <f t="shared" ref="D6:D11" si="4">IF(C6=E6,"△",IF(C6&gt;E6,"○",IF(C6&lt;E6,"●")))</f>
        <v>●</v>
      </c>
      <c r="E6" s="7">
        <f t="shared" ref="E6:E7" si="5">F4</f>
        <v>43</v>
      </c>
      <c r="F6" s="26"/>
      <c r="G6" s="27"/>
      <c r="H6" s="28"/>
      <c r="I6" s="5">
        <v>12</v>
      </c>
      <c r="J6" s="6" t="str">
        <f t="shared" si="1"/>
        <v>●</v>
      </c>
      <c r="K6" s="7">
        <v>32</v>
      </c>
      <c r="L6" s="5">
        <v>30</v>
      </c>
      <c r="M6" s="6" t="str">
        <f t="shared" si="2"/>
        <v>○</v>
      </c>
      <c r="N6" s="7">
        <v>29</v>
      </c>
      <c r="O6" s="31">
        <f>COUNTIF($C6:$N7,"○")</f>
        <v>3</v>
      </c>
      <c r="P6" s="28"/>
      <c r="Q6" s="31">
        <f>COUNTIF($C6:$N7,"●")</f>
        <v>3</v>
      </c>
      <c r="R6" s="28"/>
      <c r="S6" s="31">
        <f>COUNTIF($C6:$N7,"△")</f>
        <v>0</v>
      </c>
      <c r="T6" s="28"/>
      <c r="U6" s="31">
        <f>(O6*3)+(S6*1)</f>
        <v>9</v>
      </c>
      <c r="V6" s="28"/>
      <c r="W6" s="41">
        <f>SUM(C6:C7,I6:I7,L6:L7)</f>
        <v>164</v>
      </c>
      <c r="X6" s="28"/>
      <c r="Y6" s="41">
        <f>SUM(E6:E7,K6:K7,N6:N7)</f>
        <v>186</v>
      </c>
      <c r="Z6" s="28"/>
      <c r="AA6" s="41">
        <f>W6/Y6</f>
        <v>0.88172043010752688</v>
      </c>
      <c r="AB6" s="28"/>
      <c r="AC6" s="42">
        <f>W6-Y6</f>
        <v>-22</v>
      </c>
      <c r="AD6" s="28"/>
      <c r="AE6" s="31">
        <f>RANK(U6,U$4:V$11)</f>
        <v>3</v>
      </c>
      <c r="AF6" s="28"/>
    </row>
    <row r="7" spans="1:32" ht="18" customHeight="1" x14ac:dyDescent="0.3">
      <c r="B7" s="38"/>
      <c r="C7" s="5">
        <f t="shared" si="3"/>
        <v>39</v>
      </c>
      <c r="D7" s="6" t="str">
        <f t="shared" si="4"/>
        <v>○</v>
      </c>
      <c r="E7" s="7">
        <f t="shared" si="5"/>
        <v>32</v>
      </c>
      <c r="F7" s="32"/>
      <c r="G7" s="36"/>
      <c r="H7" s="33"/>
      <c r="I7" s="5">
        <v>26</v>
      </c>
      <c r="J7" s="6" t="str">
        <f t="shared" si="1"/>
        <v>●</v>
      </c>
      <c r="K7" s="7">
        <v>33</v>
      </c>
      <c r="L7" s="5">
        <v>34</v>
      </c>
      <c r="M7" s="6" t="str">
        <f t="shared" si="2"/>
        <v>○</v>
      </c>
      <c r="N7" s="7">
        <v>17</v>
      </c>
      <c r="O7" s="32"/>
      <c r="P7" s="33"/>
      <c r="Q7" s="32"/>
      <c r="R7" s="33"/>
      <c r="S7" s="32"/>
      <c r="T7" s="33"/>
      <c r="U7" s="32"/>
      <c r="V7" s="33"/>
      <c r="W7" s="32"/>
      <c r="X7" s="33"/>
      <c r="Y7" s="32"/>
      <c r="Z7" s="33"/>
      <c r="AA7" s="32"/>
      <c r="AB7" s="33"/>
      <c r="AC7" s="32"/>
      <c r="AD7" s="33"/>
      <c r="AE7" s="32"/>
      <c r="AF7" s="33"/>
    </row>
    <row r="8" spans="1:32" ht="18" customHeight="1" x14ac:dyDescent="0.3">
      <c r="B8" s="43" t="str">
        <f>I2</f>
        <v>法典</v>
      </c>
      <c r="C8" s="5">
        <f t="shared" ref="C8:C9" si="6">K4</f>
        <v>16</v>
      </c>
      <c r="D8" s="6" t="str">
        <f t="shared" si="4"/>
        <v>●</v>
      </c>
      <c r="E8" s="7">
        <f t="shared" ref="E8:E9" si="7">I4</f>
        <v>46</v>
      </c>
      <c r="F8" s="5">
        <f t="shared" ref="F8:F9" si="8">K6</f>
        <v>32</v>
      </c>
      <c r="G8" s="6" t="str">
        <f t="shared" ref="G8:G11" si="9">IF(F8=H8,"△",IF(F8&gt;H8,"○",IF(F8&lt;H8,"●")))</f>
        <v>○</v>
      </c>
      <c r="H8" s="7">
        <f t="shared" ref="H8:H9" si="10">I6</f>
        <v>12</v>
      </c>
      <c r="I8" s="26"/>
      <c r="J8" s="27"/>
      <c r="K8" s="28"/>
      <c r="L8" s="5">
        <v>16</v>
      </c>
      <c r="M8" s="6" t="str">
        <f t="shared" si="2"/>
        <v>△</v>
      </c>
      <c r="N8" s="7">
        <v>16</v>
      </c>
      <c r="O8" s="31">
        <f>COUNTIF($C8:$N9,"○")</f>
        <v>3</v>
      </c>
      <c r="P8" s="28"/>
      <c r="Q8" s="31">
        <f>COUNTIF($C8:$N9,"●")</f>
        <v>1</v>
      </c>
      <c r="R8" s="28"/>
      <c r="S8" s="31">
        <f>COUNTIF($C8:$N9,"△")</f>
        <v>2</v>
      </c>
      <c r="T8" s="28"/>
      <c r="U8" s="31">
        <f>(O8*3)+(S8*1)</f>
        <v>11</v>
      </c>
      <c r="V8" s="28"/>
      <c r="W8" s="41">
        <f>SUM(F8:F9,C8:C9,L8:L9)</f>
        <v>159</v>
      </c>
      <c r="X8" s="28"/>
      <c r="Y8" s="41">
        <f>SUM(H8:H9,E8:E9,N8:N9)</f>
        <v>146</v>
      </c>
      <c r="Z8" s="28"/>
      <c r="AA8" s="41">
        <f>W8/Y8</f>
        <v>1.0890410958904109</v>
      </c>
      <c r="AB8" s="28"/>
      <c r="AC8" s="42">
        <f>W8-Y8</f>
        <v>13</v>
      </c>
      <c r="AD8" s="28"/>
      <c r="AE8" s="31">
        <f>RANK(U8,U$4:V$11)</f>
        <v>2</v>
      </c>
      <c r="AF8" s="28"/>
    </row>
    <row r="9" spans="1:32" ht="18" customHeight="1" x14ac:dyDescent="0.3">
      <c r="B9" s="38"/>
      <c r="C9" s="5">
        <f t="shared" si="6"/>
        <v>27</v>
      </c>
      <c r="D9" s="6" t="str">
        <f t="shared" si="4"/>
        <v>△</v>
      </c>
      <c r="E9" s="7">
        <f t="shared" si="7"/>
        <v>27</v>
      </c>
      <c r="F9" s="5">
        <f t="shared" si="8"/>
        <v>33</v>
      </c>
      <c r="G9" s="6" t="str">
        <f t="shared" si="9"/>
        <v>○</v>
      </c>
      <c r="H9" s="7">
        <f t="shared" si="10"/>
        <v>26</v>
      </c>
      <c r="I9" s="32"/>
      <c r="J9" s="36"/>
      <c r="K9" s="33"/>
      <c r="L9" s="5">
        <v>35</v>
      </c>
      <c r="M9" s="6" t="str">
        <f t="shared" si="2"/>
        <v>○</v>
      </c>
      <c r="N9" s="7">
        <v>19</v>
      </c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</row>
    <row r="10" spans="1:32" ht="18" customHeight="1" x14ac:dyDescent="0.3">
      <c r="B10" s="43" t="str">
        <f>L2</f>
        <v>金杉</v>
      </c>
      <c r="C10" s="5">
        <f t="shared" ref="C10:C11" si="11">N4</f>
        <v>16</v>
      </c>
      <c r="D10" s="6" t="str">
        <f t="shared" si="4"/>
        <v>●</v>
      </c>
      <c r="E10" s="7">
        <f t="shared" ref="E10:E11" si="12">L4</f>
        <v>52</v>
      </c>
      <c r="F10" s="5">
        <f t="shared" ref="F10:F11" si="13">N6</f>
        <v>29</v>
      </c>
      <c r="G10" s="6" t="str">
        <f t="shared" si="9"/>
        <v>●</v>
      </c>
      <c r="H10" s="7">
        <f t="shared" ref="H10:H11" si="14">L6</f>
        <v>30</v>
      </c>
      <c r="I10" s="5">
        <f t="shared" ref="I10:I11" si="15">N8</f>
        <v>16</v>
      </c>
      <c r="J10" s="6" t="str">
        <f t="shared" ref="J10:J11" si="16">IF(I10=K10,"△",IF(I10&gt;K10,"○",IF(I10&lt;K10,"●")))</f>
        <v>△</v>
      </c>
      <c r="K10" s="7">
        <f t="shared" ref="K10:K11" si="17">L8</f>
        <v>16</v>
      </c>
      <c r="L10" s="26"/>
      <c r="M10" s="27"/>
      <c r="N10" s="28"/>
      <c r="O10" s="31">
        <f>COUNTIF($C10:$N11,"○")</f>
        <v>0</v>
      </c>
      <c r="P10" s="28"/>
      <c r="Q10" s="31">
        <f>COUNTIF($C10:$N11,"●")</f>
        <v>5</v>
      </c>
      <c r="R10" s="28"/>
      <c r="S10" s="31">
        <f>COUNTIF($C10:$N11,"△")</f>
        <v>1</v>
      </c>
      <c r="T10" s="28"/>
      <c r="U10" s="31">
        <f>(O10*3)+(S10*1)</f>
        <v>1</v>
      </c>
      <c r="V10" s="28"/>
      <c r="W10" s="41">
        <f>SUM(F10:F11,I10:I11,C10:C11)</f>
        <v>119</v>
      </c>
      <c r="X10" s="28"/>
      <c r="Y10" s="41">
        <f>SUM(H10:H11,K10:K11,E10:E11)</f>
        <v>214</v>
      </c>
      <c r="Z10" s="28"/>
      <c r="AA10" s="41">
        <f>W10/Y10</f>
        <v>0.55607476635514019</v>
      </c>
      <c r="AB10" s="28"/>
      <c r="AC10" s="42">
        <f>W10-Y10</f>
        <v>-95</v>
      </c>
      <c r="AD10" s="28"/>
      <c r="AE10" s="31">
        <f>RANK(U10,U$4:V$11)</f>
        <v>4</v>
      </c>
      <c r="AF10" s="28"/>
    </row>
    <row r="11" spans="1:32" ht="18" customHeight="1" x14ac:dyDescent="0.3">
      <c r="B11" s="38"/>
      <c r="C11" s="5">
        <f t="shared" si="11"/>
        <v>22</v>
      </c>
      <c r="D11" s="6" t="str">
        <f t="shared" si="4"/>
        <v>●</v>
      </c>
      <c r="E11" s="7">
        <f t="shared" si="12"/>
        <v>47</v>
      </c>
      <c r="F11" s="5">
        <f t="shared" si="13"/>
        <v>17</v>
      </c>
      <c r="G11" s="6" t="str">
        <f t="shared" si="9"/>
        <v>●</v>
      </c>
      <c r="H11" s="7">
        <f t="shared" si="14"/>
        <v>34</v>
      </c>
      <c r="I11" s="5">
        <f t="shared" si="15"/>
        <v>19</v>
      </c>
      <c r="J11" s="6" t="str">
        <f t="shared" si="16"/>
        <v>●</v>
      </c>
      <c r="K11" s="7">
        <f t="shared" si="17"/>
        <v>35</v>
      </c>
      <c r="L11" s="32"/>
      <c r="M11" s="36"/>
      <c r="N11" s="33"/>
      <c r="O11" s="32"/>
      <c r="P11" s="33"/>
      <c r="Q11" s="32"/>
      <c r="R11" s="33"/>
      <c r="S11" s="32"/>
      <c r="T11" s="33"/>
      <c r="U11" s="32"/>
      <c r="V11" s="33"/>
      <c r="W11" s="32"/>
      <c r="X11" s="33"/>
      <c r="Y11" s="32"/>
      <c r="Z11" s="33"/>
      <c r="AA11" s="32"/>
      <c r="AB11" s="33"/>
      <c r="AC11" s="32"/>
      <c r="AD11" s="33"/>
      <c r="AE11" s="32"/>
      <c r="AF11" s="33"/>
    </row>
    <row r="12" spans="1:32" ht="18" customHeigh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8"/>
      <c r="P12" s="8"/>
      <c r="Q12" s="8"/>
      <c r="R12" s="8"/>
      <c r="S12" s="8"/>
      <c r="T12" s="8"/>
      <c r="U12" s="8"/>
      <c r="V12" s="8"/>
      <c r="W12" s="10"/>
      <c r="X12" s="10"/>
      <c r="Y12" s="10"/>
      <c r="Z12" s="10"/>
      <c r="AA12" s="10"/>
      <c r="AB12" s="10"/>
      <c r="AC12" s="11"/>
      <c r="AD12" s="11"/>
      <c r="AE12" s="8"/>
      <c r="AF12" s="8"/>
    </row>
    <row r="13" spans="1:32" ht="18.75" customHeight="1" x14ac:dyDescent="0.3">
      <c r="C13" s="35" t="s">
        <v>42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32" ht="18" customHeight="1" x14ac:dyDescent="0.3">
      <c r="B14" s="37"/>
      <c r="C14" s="67" t="s">
        <v>43</v>
      </c>
      <c r="D14" s="68"/>
      <c r="E14" s="69"/>
      <c r="F14" s="67" t="s">
        <v>44</v>
      </c>
      <c r="G14" s="68"/>
      <c r="H14" s="69"/>
      <c r="I14" s="67" t="s">
        <v>45</v>
      </c>
      <c r="J14" s="68"/>
      <c r="K14" s="69"/>
      <c r="L14" s="67" t="s">
        <v>5</v>
      </c>
      <c r="M14" s="69"/>
      <c r="N14" s="31" t="s">
        <v>6</v>
      </c>
      <c r="O14" s="28"/>
      <c r="P14" s="31" t="s">
        <v>7</v>
      </c>
      <c r="Q14" s="28"/>
      <c r="R14" s="31" t="s">
        <v>8</v>
      </c>
      <c r="S14" s="28"/>
      <c r="T14" s="31" t="s">
        <v>9</v>
      </c>
      <c r="U14" s="28"/>
      <c r="V14" s="31" t="s">
        <v>10</v>
      </c>
      <c r="W14" s="28"/>
      <c r="X14" s="34" t="s">
        <v>11</v>
      </c>
      <c r="Y14" s="28"/>
      <c r="Z14" s="39" t="s">
        <v>12</v>
      </c>
      <c r="AA14" s="28"/>
      <c r="AB14" s="31" t="s">
        <v>13</v>
      </c>
      <c r="AC14" s="28"/>
    </row>
    <row r="15" spans="1:32" ht="18" customHeight="1" x14ac:dyDescent="0.3">
      <c r="B15" s="38"/>
      <c r="C15" s="32"/>
      <c r="D15" s="36"/>
      <c r="E15" s="33"/>
      <c r="F15" s="32"/>
      <c r="G15" s="36"/>
      <c r="H15" s="33"/>
      <c r="I15" s="32"/>
      <c r="J15" s="36"/>
      <c r="K15" s="33"/>
      <c r="L15" s="32"/>
      <c r="M15" s="33"/>
      <c r="N15" s="32"/>
      <c r="O15" s="33"/>
      <c r="P15" s="32"/>
      <c r="Q15" s="33"/>
      <c r="R15" s="32"/>
      <c r="S15" s="33"/>
      <c r="T15" s="32"/>
      <c r="U15" s="33"/>
      <c r="V15" s="32"/>
      <c r="W15" s="33"/>
      <c r="X15" s="32"/>
      <c r="Y15" s="33"/>
      <c r="Z15" s="32"/>
      <c r="AA15" s="33"/>
      <c r="AB15" s="32"/>
      <c r="AC15" s="33"/>
    </row>
    <row r="16" spans="1:32" ht="18" customHeight="1" x14ac:dyDescent="0.3">
      <c r="A16" s="1" t="s">
        <v>14</v>
      </c>
      <c r="B16" s="43" t="str">
        <f>C14</f>
        <v>高根東</v>
      </c>
      <c r="C16" s="26"/>
      <c r="D16" s="27"/>
      <c r="E16" s="28"/>
      <c r="F16" s="5">
        <v>37</v>
      </c>
      <c r="G16" s="6" t="str">
        <f t="shared" ref="G16:G17" si="18">IF(F16=H16,"△",IF(F16&gt;H16,"○",IF(F16&lt;H16,"●")))</f>
        <v>○</v>
      </c>
      <c r="H16" s="7">
        <v>22</v>
      </c>
      <c r="I16" s="5">
        <v>37</v>
      </c>
      <c r="J16" s="6" t="str">
        <f t="shared" ref="J16:J19" si="19">IF(I16=K16,"△",IF(I16&gt;K16,"○",IF(I16&lt;K16,"●")))</f>
        <v>○</v>
      </c>
      <c r="K16" s="7">
        <v>20</v>
      </c>
      <c r="L16" s="31">
        <f>COUNTIF($C16:$K17,"○")</f>
        <v>4</v>
      </c>
      <c r="M16" s="28"/>
      <c r="N16" s="31">
        <f>COUNTIF($C$16:$K$17,"●")</f>
        <v>0</v>
      </c>
      <c r="O16" s="28"/>
      <c r="P16" s="31">
        <f>COUNTIF($C$5:$K$6,"△")</f>
        <v>1</v>
      </c>
      <c r="Q16" s="28"/>
      <c r="R16" s="31">
        <f>(L16*3)+(P16*1)</f>
        <v>13</v>
      </c>
      <c r="S16" s="28"/>
      <c r="T16" s="41">
        <f>SUM(F16:F17,I16:I17)</f>
        <v>147</v>
      </c>
      <c r="U16" s="28"/>
      <c r="V16" s="41">
        <f>SUM(H16:H17,K16:K17)</f>
        <v>80</v>
      </c>
      <c r="W16" s="28"/>
      <c r="X16" s="41">
        <f>T16/V16</f>
        <v>1.8374999999999999</v>
      </c>
      <c r="Y16" s="28"/>
      <c r="Z16" s="42">
        <f>T16-V16</f>
        <v>67</v>
      </c>
      <c r="AA16" s="28"/>
      <c r="AB16" s="31">
        <f>RANK(R16,$R$16:$S$21)</f>
        <v>1</v>
      </c>
      <c r="AC16" s="28"/>
    </row>
    <row r="17" spans="1:29" ht="18" customHeight="1" x14ac:dyDescent="0.3">
      <c r="A17" s="1" t="s">
        <v>15</v>
      </c>
      <c r="B17" s="38"/>
      <c r="C17" s="32"/>
      <c r="D17" s="36"/>
      <c r="E17" s="33"/>
      <c r="F17" s="5">
        <v>37</v>
      </c>
      <c r="G17" s="6" t="str">
        <f t="shared" si="18"/>
        <v>○</v>
      </c>
      <c r="H17" s="7">
        <v>25</v>
      </c>
      <c r="I17" s="5">
        <v>36</v>
      </c>
      <c r="J17" s="6" t="str">
        <f t="shared" si="19"/>
        <v>○</v>
      </c>
      <c r="K17" s="7">
        <v>13</v>
      </c>
      <c r="L17" s="32"/>
      <c r="M17" s="33"/>
      <c r="N17" s="32"/>
      <c r="O17" s="33"/>
      <c r="P17" s="32"/>
      <c r="Q17" s="33"/>
      <c r="R17" s="32"/>
      <c r="S17" s="33"/>
      <c r="T17" s="32"/>
      <c r="U17" s="33"/>
      <c r="V17" s="32"/>
      <c r="W17" s="33"/>
      <c r="X17" s="32"/>
      <c r="Y17" s="33"/>
      <c r="Z17" s="32"/>
      <c r="AA17" s="33"/>
      <c r="AB17" s="32"/>
      <c r="AC17" s="33"/>
    </row>
    <row r="18" spans="1:29" ht="18" customHeight="1" x14ac:dyDescent="0.3">
      <c r="B18" s="43" t="str">
        <f>F14</f>
        <v>夏見台</v>
      </c>
      <c r="C18" s="5">
        <f t="shared" ref="C18:C19" si="20">H16</f>
        <v>22</v>
      </c>
      <c r="D18" s="6" t="str">
        <f t="shared" ref="D18:D21" si="21">IF(C18=E18,"△",IF(C18&gt;E18,"○",IF(C18&lt;E18,"●")))</f>
        <v>●</v>
      </c>
      <c r="E18" s="7">
        <f t="shared" ref="E18:E19" si="22">F16</f>
        <v>37</v>
      </c>
      <c r="F18" s="26"/>
      <c r="G18" s="27"/>
      <c r="H18" s="28"/>
      <c r="I18" s="5">
        <v>32</v>
      </c>
      <c r="J18" s="6" t="str">
        <f t="shared" si="19"/>
        <v>○</v>
      </c>
      <c r="K18" s="7">
        <v>20</v>
      </c>
      <c r="L18" s="31">
        <f>COUNTIF($C18:$K19,"○")</f>
        <v>2</v>
      </c>
      <c r="M18" s="28"/>
      <c r="N18" s="31">
        <f>COUNTIF($C$18:$K$19,"●")</f>
        <v>2</v>
      </c>
      <c r="O18" s="28"/>
      <c r="P18" s="31">
        <f>COUNTIF($C18:$K19,"△")</f>
        <v>0</v>
      </c>
      <c r="Q18" s="28"/>
      <c r="R18" s="31">
        <f>(L18*3)+(P18*1)</f>
        <v>6</v>
      </c>
      <c r="S18" s="28"/>
      <c r="T18" s="41">
        <f>SUM(F18:F19,I18:I19)</f>
        <v>75</v>
      </c>
      <c r="U18" s="28"/>
      <c r="V18" s="41">
        <f>SUM(H18:H19,K18:K19)</f>
        <v>42</v>
      </c>
      <c r="W18" s="28"/>
      <c r="X18" s="41">
        <f>T18/V18</f>
        <v>1.7857142857142858</v>
      </c>
      <c r="Y18" s="28"/>
      <c r="Z18" s="42">
        <f>T18-V18</f>
        <v>33</v>
      </c>
      <c r="AA18" s="28"/>
      <c r="AB18" s="31">
        <f>RANK(R18,R$16:S$21)</f>
        <v>2</v>
      </c>
      <c r="AC18" s="28"/>
    </row>
    <row r="19" spans="1:29" ht="18" customHeight="1" x14ac:dyDescent="0.3">
      <c r="B19" s="38"/>
      <c r="C19" s="5">
        <f t="shared" si="20"/>
        <v>25</v>
      </c>
      <c r="D19" s="6" t="str">
        <f t="shared" si="21"/>
        <v>●</v>
      </c>
      <c r="E19" s="7">
        <f t="shared" si="22"/>
        <v>37</v>
      </c>
      <c r="F19" s="32"/>
      <c r="G19" s="36"/>
      <c r="H19" s="33"/>
      <c r="I19" s="5">
        <v>43</v>
      </c>
      <c r="J19" s="6" t="str">
        <f t="shared" si="19"/>
        <v>○</v>
      </c>
      <c r="K19" s="7">
        <v>22</v>
      </c>
      <c r="L19" s="32"/>
      <c r="M19" s="33"/>
      <c r="N19" s="32"/>
      <c r="O19" s="33"/>
      <c r="P19" s="32"/>
      <c r="Q19" s="33"/>
      <c r="R19" s="32"/>
      <c r="S19" s="33"/>
      <c r="T19" s="32"/>
      <c r="U19" s="33"/>
      <c r="V19" s="32"/>
      <c r="W19" s="33"/>
      <c r="X19" s="32"/>
      <c r="Y19" s="33"/>
      <c r="Z19" s="32"/>
      <c r="AA19" s="33"/>
      <c r="AB19" s="32"/>
      <c r="AC19" s="33"/>
    </row>
    <row r="20" spans="1:29" ht="18" customHeight="1" x14ac:dyDescent="0.3">
      <c r="B20" s="43" t="str">
        <f>I14</f>
        <v>高三</v>
      </c>
      <c r="C20" s="5">
        <f t="shared" ref="C20:C21" si="23">K16</f>
        <v>20</v>
      </c>
      <c r="D20" s="6" t="str">
        <f t="shared" si="21"/>
        <v>●</v>
      </c>
      <c r="E20" s="7">
        <f t="shared" ref="E20:E21" si="24">I16</f>
        <v>37</v>
      </c>
      <c r="F20" s="5">
        <f t="shared" ref="F20:F21" si="25">K18</f>
        <v>20</v>
      </c>
      <c r="G20" s="6" t="str">
        <f t="shared" ref="G20:G21" si="26">IF(F20=H20,"△",IF(F20&gt;H20,"○",IF(F20&lt;H20,"●")))</f>
        <v>●</v>
      </c>
      <c r="H20" s="7">
        <f t="shared" ref="H20:H21" si="27">I18</f>
        <v>32</v>
      </c>
      <c r="I20" s="26"/>
      <c r="J20" s="27"/>
      <c r="K20" s="28"/>
      <c r="L20" s="31">
        <f>COUNTIF($C20:$K21,"○")</f>
        <v>0</v>
      </c>
      <c r="M20" s="28"/>
      <c r="N20" s="31">
        <f>COUNTIF($C$20:$K$21,"●")</f>
        <v>4</v>
      </c>
      <c r="O20" s="28"/>
      <c r="P20" s="31">
        <f>COUNTIF($C20:$K21,"△")</f>
        <v>0</v>
      </c>
      <c r="Q20" s="28"/>
      <c r="R20" s="31">
        <f>(L20*3)+(P20*1)</f>
        <v>0</v>
      </c>
      <c r="S20" s="28"/>
      <c r="T20" s="41">
        <f>SUM(F20:F21,I20:I21)</f>
        <v>42</v>
      </c>
      <c r="U20" s="28"/>
      <c r="V20" s="41">
        <f>SUM(H20:H21,K20:K21)</f>
        <v>75</v>
      </c>
      <c r="W20" s="28"/>
      <c r="X20" s="41">
        <f>T20/V20</f>
        <v>0.56000000000000005</v>
      </c>
      <c r="Y20" s="28"/>
      <c r="Z20" s="42">
        <f>T20-V20</f>
        <v>-33</v>
      </c>
      <c r="AA20" s="28"/>
      <c r="AB20" s="31">
        <f>RANK(R20,R$16:S$21)</f>
        <v>3</v>
      </c>
      <c r="AC20" s="28"/>
    </row>
    <row r="21" spans="1:29" ht="18" customHeight="1" x14ac:dyDescent="0.3">
      <c r="B21" s="38"/>
      <c r="C21" s="5">
        <f t="shared" si="23"/>
        <v>13</v>
      </c>
      <c r="D21" s="6" t="str">
        <f t="shared" si="21"/>
        <v>●</v>
      </c>
      <c r="E21" s="7">
        <f t="shared" si="24"/>
        <v>36</v>
      </c>
      <c r="F21" s="5">
        <f t="shared" si="25"/>
        <v>22</v>
      </c>
      <c r="G21" s="6" t="str">
        <f t="shared" si="26"/>
        <v>●</v>
      </c>
      <c r="H21" s="7">
        <f t="shared" si="27"/>
        <v>43</v>
      </c>
      <c r="I21" s="32"/>
      <c r="J21" s="36"/>
      <c r="K21" s="33"/>
      <c r="L21" s="32"/>
      <c r="M21" s="33"/>
      <c r="N21" s="32"/>
      <c r="O21" s="33"/>
      <c r="P21" s="32"/>
      <c r="Q21" s="33"/>
      <c r="R21" s="32"/>
      <c r="S21" s="33"/>
      <c r="T21" s="32"/>
      <c r="U21" s="33"/>
      <c r="V21" s="32"/>
      <c r="W21" s="33"/>
      <c r="X21" s="32"/>
      <c r="Y21" s="33"/>
      <c r="Z21" s="32"/>
      <c r="AA21" s="33"/>
      <c r="AB21" s="32"/>
      <c r="AC21" s="33"/>
    </row>
    <row r="22" spans="1:29" ht="18" customHeight="1" x14ac:dyDescent="0.3">
      <c r="B22" s="8"/>
      <c r="C22" s="8"/>
      <c r="D22" s="8"/>
      <c r="E22" s="8"/>
      <c r="F22" s="8"/>
      <c r="G22" s="8"/>
      <c r="H22" s="8"/>
      <c r="I22" s="9"/>
      <c r="J22" s="9"/>
      <c r="K22" s="9"/>
      <c r="L22" s="8"/>
      <c r="M22" s="8"/>
      <c r="N22" s="8"/>
      <c r="O22" s="8"/>
      <c r="P22" s="8"/>
      <c r="Q22" s="8"/>
      <c r="R22" s="8"/>
      <c r="S22" s="8"/>
      <c r="T22" s="10"/>
      <c r="U22" s="10"/>
      <c r="V22" s="10"/>
      <c r="W22" s="10"/>
      <c r="X22" s="10"/>
      <c r="Y22" s="10"/>
      <c r="Z22" s="11"/>
      <c r="AA22" s="11"/>
      <c r="AB22" s="8"/>
      <c r="AC22" s="8"/>
    </row>
    <row r="23" spans="1:29" ht="18" customHeight="1" x14ac:dyDescent="0.3">
      <c r="C23" s="35" t="s">
        <v>46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29" ht="18" customHeight="1" x14ac:dyDescent="0.3">
      <c r="B24" s="37"/>
      <c r="C24" s="31" t="s">
        <v>47</v>
      </c>
      <c r="D24" s="27"/>
      <c r="E24" s="28"/>
      <c r="F24" s="31" t="s">
        <v>48</v>
      </c>
      <c r="G24" s="27"/>
      <c r="H24" s="28"/>
      <c r="I24" s="31" t="s">
        <v>49</v>
      </c>
      <c r="J24" s="27"/>
      <c r="K24" s="28"/>
      <c r="L24" s="31" t="s">
        <v>5</v>
      </c>
      <c r="M24" s="28"/>
      <c r="N24" s="31" t="s">
        <v>6</v>
      </c>
      <c r="O24" s="28"/>
      <c r="P24" s="31" t="s">
        <v>7</v>
      </c>
      <c r="Q24" s="28"/>
      <c r="R24" s="31" t="s">
        <v>8</v>
      </c>
      <c r="S24" s="28"/>
      <c r="T24" s="31" t="s">
        <v>9</v>
      </c>
      <c r="U24" s="28"/>
      <c r="V24" s="31" t="s">
        <v>10</v>
      </c>
      <c r="W24" s="28"/>
      <c r="X24" s="34" t="s">
        <v>11</v>
      </c>
      <c r="Y24" s="28"/>
      <c r="Z24" s="39" t="s">
        <v>12</v>
      </c>
      <c r="AA24" s="28"/>
      <c r="AB24" s="31" t="s">
        <v>13</v>
      </c>
      <c r="AC24" s="28"/>
    </row>
    <row r="25" spans="1:29" ht="18" customHeight="1" x14ac:dyDescent="0.3">
      <c r="B25" s="38"/>
      <c r="C25" s="32"/>
      <c r="D25" s="36"/>
      <c r="E25" s="33"/>
      <c r="F25" s="32"/>
      <c r="G25" s="36"/>
      <c r="H25" s="33"/>
      <c r="I25" s="32"/>
      <c r="J25" s="36"/>
      <c r="K25" s="33"/>
      <c r="L25" s="32"/>
      <c r="M25" s="33"/>
      <c r="N25" s="32"/>
      <c r="O25" s="33"/>
      <c r="P25" s="32"/>
      <c r="Q25" s="33"/>
      <c r="R25" s="32"/>
      <c r="S25" s="33"/>
      <c r="T25" s="32"/>
      <c r="U25" s="33"/>
      <c r="V25" s="32"/>
      <c r="W25" s="33"/>
      <c r="X25" s="32"/>
      <c r="Y25" s="33"/>
      <c r="Z25" s="32"/>
      <c r="AA25" s="33"/>
      <c r="AB25" s="32"/>
      <c r="AC25" s="33"/>
    </row>
    <row r="26" spans="1:29" ht="18" customHeight="1" x14ac:dyDescent="0.3">
      <c r="A26" s="1" t="s">
        <v>14</v>
      </c>
      <c r="B26" s="43" t="str">
        <f>C24</f>
        <v>湊町</v>
      </c>
      <c r="C26" s="26"/>
      <c r="D26" s="27"/>
      <c r="E26" s="28"/>
      <c r="F26" s="5">
        <v>41</v>
      </c>
      <c r="G26" s="6" t="str">
        <f t="shared" ref="G26:G27" si="28">IF(F26=H26,"△",IF(F26&gt;H26,"○",IF(F26&lt;H26,"●")))</f>
        <v>○</v>
      </c>
      <c r="H26" s="7">
        <v>22</v>
      </c>
      <c r="I26" s="5">
        <v>44</v>
      </c>
      <c r="J26" s="6" t="str">
        <f t="shared" ref="J26:J29" si="29">IF(I26=K26,"△",IF(I26&gt;K26,"○",IF(I26&lt;K26,"●")))</f>
        <v>○</v>
      </c>
      <c r="K26" s="7">
        <v>0</v>
      </c>
      <c r="L26" s="31">
        <f>COUNTIF($C26:$K27,"○")</f>
        <v>4</v>
      </c>
      <c r="M26" s="28"/>
      <c r="N26" s="31">
        <f>COUNTIF($C$26:$K$27,"●")</f>
        <v>0</v>
      </c>
      <c r="O26" s="28"/>
      <c r="P26" s="31">
        <f>COUNTIF($C$26:$K$27,"△")</f>
        <v>0</v>
      </c>
      <c r="Q26" s="28"/>
      <c r="R26" s="31">
        <f>(L26*3)+(P26*1)</f>
        <v>12</v>
      </c>
      <c r="S26" s="28"/>
      <c r="T26" s="41">
        <f>SUM(F26:F27,I26:I27)</f>
        <v>171</v>
      </c>
      <c r="U26" s="28"/>
      <c r="V26" s="41">
        <f>SUM(H26:H27,K26:K27)</f>
        <v>62</v>
      </c>
      <c r="W26" s="28"/>
      <c r="X26" s="41">
        <f>T26/V26</f>
        <v>2.7580645161290325</v>
      </c>
      <c r="Y26" s="28"/>
      <c r="Z26" s="42">
        <f>T26-V26</f>
        <v>109</v>
      </c>
      <c r="AA26" s="28"/>
      <c r="AB26" s="31">
        <f>RANK(R26,$R$26:$S$31)</f>
        <v>1</v>
      </c>
      <c r="AC26" s="28"/>
    </row>
    <row r="27" spans="1:29" ht="18" customHeight="1" x14ac:dyDescent="0.3">
      <c r="A27" s="1" t="s">
        <v>15</v>
      </c>
      <c r="B27" s="38"/>
      <c r="C27" s="32"/>
      <c r="D27" s="36"/>
      <c r="E27" s="33"/>
      <c r="F27" s="5">
        <v>37</v>
      </c>
      <c r="G27" s="6" t="str">
        <f t="shared" si="28"/>
        <v>○</v>
      </c>
      <c r="H27" s="7">
        <v>25</v>
      </c>
      <c r="I27" s="5">
        <v>49</v>
      </c>
      <c r="J27" s="6" t="str">
        <f t="shared" si="29"/>
        <v>○</v>
      </c>
      <c r="K27" s="7">
        <v>15</v>
      </c>
      <c r="L27" s="32"/>
      <c r="M27" s="33"/>
      <c r="N27" s="32"/>
      <c r="O27" s="33"/>
      <c r="P27" s="32"/>
      <c r="Q27" s="33"/>
      <c r="R27" s="32"/>
      <c r="S27" s="33"/>
      <c r="T27" s="32"/>
      <c r="U27" s="33"/>
      <c r="V27" s="32"/>
      <c r="W27" s="33"/>
      <c r="X27" s="32"/>
      <c r="Y27" s="33"/>
      <c r="Z27" s="32"/>
      <c r="AA27" s="33"/>
      <c r="AB27" s="32"/>
      <c r="AC27" s="33"/>
    </row>
    <row r="28" spans="1:29" ht="18" customHeight="1" x14ac:dyDescent="0.3">
      <c r="B28" s="43" t="str">
        <f>F24</f>
        <v>船橋</v>
      </c>
      <c r="C28" s="5">
        <f t="shared" ref="C28:C29" si="30">H26</f>
        <v>22</v>
      </c>
      <c r="D28" s="6" t="str">
        <f t="shared" ref="D28:D31" si="31">IF(C28=E28,"△",IF(C28&gt;E28,"○",IF(C28&lt;E28,"●")))</f>
        <v>●</v>
      </c>
      <c r="E28" s="7">
        <f t="shared" ref="E28:E29" si="32">F26</f>
        <v>41</v>
      </c>
      <c r="F28" s="26"/>
      <c r="G28" s="27"/>
      <c r="H28" s="28"/>
      <c r="I28" s="5">
        <v>47</v>
      </c>
      <c r="J28" s="6" t="str">
        <f t="shared" si="29"/>
        <v>○</v>
      </c>
      <c r="K28" s="7">
        <v>24</v>
      </c>
      <c r="L28" s="31">
        <f>COUNTIF($C28:$K29,"○")</f>
        <v>2</v>
      </c>
      <c r="M28" s="28"/>
      <c r="N28" s="31">
        <f>COUNTIF($C28:$K29,"●")</f>
        <v>2</v>
      </c>
      <c r="O28" s="28"/>
      <c r="P28" s="31">
        <f>COUNTIF($C28:$K29,"△")</f>
        <v>0</v>
      </c>
      <c r="Q28" s="28"/>
      <c r="R28" s="31">
        <f>(L28*3)+(P28*1)</f>
        <v>6</v>
      </c>
      <c r="S28" s="28"/>
      <c r="T28" s="41">
        <f>SUM(F28:F29,I28:I29)</f>
        <v>78</v>
      </c>
      <c r="U28" s="28"/>
      <c r="V28" s="41">
        <f>SUM(H28:H29,K28:K29)</f>
        <v>49</v>
      </c>
      <c r="W28" s="28"/>
      <c r="X28" s="41">
        <f>T28/V28</f>
        <v>1.5918367346938775</v>
      </c>
      <c r="Y28" s="28"/>
      <c r="Z28" s="42">
        <f>T28-V28</f>
        <v>29</v>
      </c>
      <c r="AA28" s="28"/>
      <c r="AB28" s="31">
        <f>RANK(R28,R$26:S$31)</f>
        <v>2</v>
      </c>
      <c r="AC28" s="28"/>
    </row>
    <row r="29" spans="1:29" ht="18" customHeight="1" x14ac:dyDescent="0.3">
      <c r="B29" s="38"/>
      <c r="C29" s="5">
        <f t="shared" si="30"/>
        <v>25</v>
      </c>
      <c r="D29" s="6" t="str">
        <f t="shared" si="31"/>
        <v>●</v>
      </c>
      <c r="E29" s="7">
        <f t="shared" si="32"/>
        <v>37</v>
      </c>
      <c r="F29" s="32"/>
      <c r="G29" s="36"/>
      <c r="H29" s="33"/>
      <c r="I29" s="5">
        <v>31</v>
      </c>
      <c r="J29" s="6" t="str">
        <f t="shared" si="29"/>
        <v>○</v>
      </c>
      <c r="K29" s="7">
        <v>25</v>
      </c>
      <c r="L29" s="32"/>
      <c r="M29" s="33"/>
      <c r="N29" s="32"/>
      <c r="O29" s="33"/>
      <c r="P29" s="32"/>
      <c r="Q29" s="33"/>
      <c r="R29" s="32"/>
      <c r="S29" s="33"/>
      <c r="T29" s="32"/>
      <c r="U29" s="33"/>
      <c r="V29" s="32"/>
      <c r="W29" s="33"/>
      <c r="X29" s="32"/>
      <c r="Y29" s="33"/>
      <c r="Z29" s="32"/>
      <c r="AA29" s="33"/>
      <c r="AB29" s="32"/>
      <c r="AC29" s="33"/>
    </row>
    <row r="30" spans="1:29" ht="18" customHeight="1" x14ac:dyDescent="0.3">
      <c r="B30" s="43" t="str">
        <f>I24</f>
        <v>市場</v>
      </c>
      <c r="C30" s="5">
        <f t="shared" ref="C30:C31" si="33">K26</f>
        <v>0</v>
      </c>
      <c r="D30" s="6" t="str">
        <f t="shared" si="31"/>
        <v>●</v>
      </c>
      <c r="E30" s="7">
        <f t="shared" ref="E30:E31" si="34">I26</f>
        <v>44</v>
      </c>
      <c r="F30" s="5">
        <f t="shared" ref="F30:F31" si="35">K28</f>
        <v>24</v>
      </c>
      <c r="G30" s="6" t="str">
        <f t="shared" ref="G30:G31" si="36">IF(F30=H30,"△",IF(F30&gt;H30,"○",IF(F30&lt;H30,"●")))</f>
        <v>●</v>
      </c>
      <c r="H30" s="7">
        <f t="shared" ref="H30:H31" si="37">I28</f>
        <v>47</v>
      </c>
      <c r="I30" s="26"/>
      <c r="J30" s="27"/>
      <c r="K30" s="28"/>
      <c r="L30" s="31">
        <f>COUNTIF($C30:$K31,"○")</f>
        <v>0</v>
      </c>
      <c r="M30" s="28"/>
      <c r="N30" s="31">
        <f>COUNTIF($C30:$K31,"●")</f>
        <v>4</v>
      </c>
      <c r="O30" s="28"/>
      <c r="P30" s="31">
        <f>COUNTIF($C30:$K31,"△")</f>
        <v>0</v>
      </c>
      <c r="Q30" s="28"/>
      <c r="R30" s="31">
        <f>(L30*3)+(P30*1)</f>
        <v>0</v>
      </c>
      <c r="S30" s="28"/>
      <c r="T30" s="41">
        <f>SUM(F30:F31,I30:I31)</f>
        <v>49</v>
      </c>
      <c r="U30" s="28"/>
      <c r="V30" s="41">
        <f>SUM(H30:H31,K30:K31)</f>
        <v>78</v>
      </c>
      <c r="W30" s="28"/>
      <c r="X30" s="41">
        <f>T30/V30</f>
        <v>0.62820512820512819</v>
      </c>
      <c r="Y30" s="28"/>
      <c r="Z30" s="42">
        <f>T30-V30</f>
        <v>-29</v>
      </c>
      <c r="AA30" s="28"/>
      <c r="AB30" s="31">
        <f>RANK(R30,R$5:S$10)</f>
        <v>3</v>
      </c>
      <c r="AC30" s="28"/>
    </row>
    <row r="31" spans="1:29" ht="18" customHeight="1" x14ac:dyDescent="0.3">
      <c r="B31" s="38"/>
      <c r="C31" s="5">
        <f t="shared" si="33"/>
        <v>15</v>
      </c>
      <c r="D31" s="6" t="str">
        <f t="shared" si="31"/>
        <v>●</v>
      </c>
      <c r="E31" s="7">
        <f t="shared" si="34"/>
        <v>49</v>
      </c>
      <c r="F31" s="5">
        <f t="shared" si="35"/>
        <v>25</v>
      </c>
      <c r="G31" s="6" t="str">
        <f t="shared" si="36"/>
        <v>●</v>
      </c>
      <c r="H31" s="7">
        <f t="shared" si="37"/>
        <v>31</v>
      </c>
      <c r="I31" s="32"/>
      <c r="J31" s="36"/>
      <c r="K31" s="33"/>
      <c r="L31" s="32"/>
      <c r="M31" s="33"/>
      <c r="N31" s="32"/>
      <c r="O31" s="33"/>
      <c r="P31" s="32"/>
      <c r="Q31" s="33"/>
      <c r="R31" s="32"/>
      <c r="S31" s="33"/>
      <c r="T31" s="32"/>
      <c r="U31" s="33"/>
      <c r="V31" s="32"/>
      <c r="W31" s="33"/>
      <c r="X31" s="32"/>
      <c r="Y31" s="33"/>
      <c r="Z31" s="32"/>
      <c r="AA31" s="33"/>
      <c r="AB31" s="32"/>
      <c r="AC31" s="33"/>
    </row>
    <row r="32" spans="1:29" ht="18" customHeight="1" x14ac:dyDescent="0.3">
      <c r="B32" s="8"/>
      <c r="C32" s="8"/>
      <c r="D32" s="8"/>
      <c r="E32" s="8"/>
      <c r="F32" s="8"/>
      <c r="G32" s="8"/>
      <c r="H32" s="8"/>
      <c r="I32" s="9"/>
      <c r="J32" s="9"/>
      <c r="K32" s="9"/>
      <c r="L32" s="8"/>
      <c r="M32" s="8"/>
      <c r="N32" s="8"/>
      <c r="O32" s="8"/>
      <c r="P32" s="8"/>
      <c r="Q32" s="8"/>
      <c r="R32" s="8"/>
      <c r="S32" s="8"/>
      <c r="T32" s="10"/>
      <c r="U32" s="10"/>
      <c r="V32" s="10"/>
      <c r="W32" s="10"/>
      <c r="X32" s="10"/>
      <c r="Y32" s="10"/>
      <c r="Z32" s="11"/>
      <c r="AA32" s="11"/>
      <c r="AB32" s="8"/>
      <c r="AC32" s="8"/>
    </row>
    <row r="33" spans="2:32" ht="18" customHeight="1" x14ac:dyDescent="0.3">
      <c r="C33" s="55" t="s">
        <v>75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2:32" ht="18.75" customHeight="1" x14ac:dyDescent="0.3">
      <c r="B34" s="37"/>
      <c r="C34" s="31" t="s">
        <v>78</v>
      </c>
      <c r="D34" s="27"/>
      <c r="E34" s="28"/>
      <c r="F34" s="31" t="s">
        <v>79</v>
      </c>
      <c r="G34" s="27"/>
      <c r="H34" s="28"/>
      <c r="I34" s="31" t="s">
        <v>80</v>
      </c>
      <c r="J34" s="27"/>
      <c r="K34" s="28"/>
      <c r="L34" s="31" t="s">
        <v>81</v>
      </c>
      <c r="M34" s="27"/>
      <c r="N34" s="28"/>
      <c r="O34" s="31" t="s">
        <v>5</v>
      </c>
      <c r="P34" s="28"/>
      <c r="Q34" s="31" t="s">
        <v>6</v>
      </c>
      <c r="R34" s="28"/>
      <c r="S34" s="31" t="s">
        <v>7</v>
      </c>
      <c r="T34" s="28"/>
      <c r="U34" s="31" t="s">
        <v>8</v>
      </c>
      <c r="V34" s="28"/>
      <c r="W34" s="31" t="s">
        <v>9</v>
      </c>
      <c r="X34" s="28"/>
      <c r="Y34" s="31" t="s">
        <v>10</v>
      </c>
      <c r="Z34" s="28"/>
      <c r="AA34" s="34" t="s">
        <v>11</v>
      </c>
      <c r="AB34" s="28"/>
      <c r="AC34" s="39" t="s">
        <v>12</v>
      </c>
      <c r="AD34" s="28"/>
      <c r="AE34" s="31" t="s">
        <v>13</v>
      </c>
      <c r="AF34" s="28"/>
    </row>
    <row r="35" spans="2:32" ht="18" customHeight="1" x14ac:dyDescent="0.3">
      <c r="B35" s="38"/>
      <c r="C35" s="32"/>
      <c r="D35" s="36"/>
      <c r="E35" s="33"/>
      <c r="F35" s="32"/>
      <c r="G35" s="36"/>
      <c r="H35" s="33"/>
      <c r="I35" s="32"/>
      <c r="J35" s="36"/>
      <c r="K35" s="33"/>
      <c r="L35" s="32"/>
      <c r="M35" s="36"/>
      <c r="N35" s="33"/>
      <c r="O35" s="32"/>
      <c r="P35" s="33"/>
      <c r="Q35" s="32"/>
      <c r="R35" s="33"/>
      <c r="S35" s="32"/>
      <c r="T35" s="33"/>
      <c r="U35" s="32"/>
      <c r="V35" s="33"/>
      <c r="W35" s="32"/>
      <c r="X35" s="33"/>
      <c r="Y35" s="32"/>
      <c r="Z35" s="33"/>
      <c r="AA35" s="32"/>
      <c r="AB35" s="33"/>
      <c r="AC35" s="32"/>
      <c r="AD35" s="33"/>
      <c r="AE35" s="32"/>
      <c r="AF35" s="33"/>
    </row>
    <row r="36" spans="2:32" ht="18" customHeight="1" x14ac:dyDescent="0.3">
      <c r="B36" s="13" t="str">
        <f>C34</f>
        <v>法典</v>
      </c>
      <c r="C36" s="26"/>
      <c r="D36" s="27"/>
      <c r="E36" s="28"/>
      <c r="F36" s="15">
        <v>28</v>
      </c>
      <c r="G36" s="6" t="str">
        <f>IF(F36=H36,"△",IF(F36&gt;H36,"○",IF(F36&lt;H36,"●")))</f>
        <v>●</v>
      </c>
      <c r="H36" s="16">
        <v>30</v>
      </c>
      <c r="I36" s="15">
        <v>24</v>
      </c>
      <c r="J36" s="6" t="str">
        <f>IF(I36=K36,"△",IF(I36&gt;K36,"○",IF(I36&lt;K36,"●")))</f>
        <v>●</v>
      </c>
      <c r="K36" s="16">
        <v>39</v>
      </c>
      <c r="L36" s="15">
        <v>29</v>
      </c>
      <c r="M36" s="6" t="str">
        <f>IF(L36=N36,"△",IF(L36&gt;N36,"○",IF(L36&lt;N36,"●")))</f>
        <v>●</v>
      </c>
      <c r="N36" s="16">
        <v>42</v>
      </c>
      <c r="O36" s="25">
        <f t="shared" ref="O36:O39" si="38">COUNTIF($C36:$N36,"○")</f>
        <v>0</v>
      </c>
      <c r="P36" s="23"/>
      <c r="Q36" s="25">
        <f>COUNTIF(C36:N36,"●")</f>
        <v>3</v>
      </c>
      <c r="R36" s="23"/>
      <c r="S36" s="25">
        <f t="shared" ref="S36:S39" si="39">COUNTIF(C36:N36,"△")</f>
        <v>0</v>
      </c>
      <c r="T36" s="23"/>
      <c r="U36" s="25">
        <f t="shared" ref="U36:U39" si="40">(O36*3)+(S36*1)</f>
        <v>0</v>
      </c>
      <c r="V36" s="23"/>
      <c r="W36" s="22">
        <f>SUM(F36,I36,L36)</f>
        <v>81</v>
      </c>
      <c r="X36" s="23"/>
      <c r="Y36" s="22">
        <f>SUM(H36,K36,N36)</f>
        <v>111</v>
      </c>
      <c r="Z36" s="23"/>
      <c r="AA36" s="22">
        <f t="shared" ref="AA36:AA39" si="41">W36/Y36</f>
        <v>0.72972972972972971</v>
      </c>
      <c r="AB36" s="23"/>
      <c r="AC36" s="24">
        <f t="shared" ref="AC36:AC39" si="42">W36-Y36</f>
        <v>-30</v>
      </c>
      <c r="AD36" s="23"/>
      <c r="AE36" s="25">
        <f>RANK(U36,U36:V39)</f>
        <v>4</v>
      </c>
      <c r="AF36" s="23"/>
    </row>
    <row r="37" spans="2:32" ht="18" customHeight="1" x14ac:dyDescent="0.3">
      <c r="B37" s="13" t="str">
        <f>F34</f>
        <v>高根東</v>
      </c>
      <c r="C37" s="15">
        <f>H36</f>
        <v>30</v>
      </c>
      <c r="D37" s="6" t="str">
        <f t="shared" ref="D37:D39" si="43">IF(C37=E37,"△",IF(C37&gt;E37,"○",IF(C37&lt;E37,"●")))</f>
        <v>○</v>
      </c>
      <c r="E37" s="16">
        <f>F36</f>
        <v>28</v>
      </c>
      <c r="F37" s="26"/>
      <c r="G37" s="27"/>
      <c r="H37" s="28"/>
      <c r="I37" s="15">
        <v>12</v>
      </c>
      <c r="J37" s="6" t="str">
        <f>IF(I37=K37,"△",IF(I37&gt;K37,"○",IF(I37&lt;K37,"●")))</f>
        <v>●</v>
      </c>
      <c r="K37" s="16">
        <v>40</v>
      </c>
      <c r="L37" s="15">
        <v>34</v>
      </c>
      <c r="M37" s="6" t="str">
        <f>IF(L37=N37,"△",IF(L37&gt;N37,"○",IF(L37&lt;N37,"●")))</f>
        <v>●</v>
      </c>
      <c r="N37" s="16">
        <v>45</v>
      </c>
      <c r="O37" s="25">
        <f t="shared" si="38"/>
        <v>1</v>
      </c>
      <c r="P37" s="23"/>
      <c r="Q37" s="25">
        <f t="shared" ref="Q37:Q39" si="44">COUNTIF($C37:$N37,"●")</f>
        <v>2</v>
      </c>
      <c r="R37" s="23"/>
      <c r="S37" s="25">
        <f t="shared" si="39"/>
        <v>0</v>
      </c>
      <c r="T37" s="23"/>
      <c r="U37" s="25">
        <f t="shared" si="40"/>
        <v>3</v>
      </c>
      <c r="V37" s="23"/>
      <c r="W37" s="22">
        <f>SUM(C37,I37,L37)</f>
        <v>76</v>
      </c>
      <c r="X37" s="23"/>
      <c r="Y37" s="22">
        <f>SUM(E37,K37,N37)</f>
        <v>113</v>
      </c>
      <c r="Z37" s="23"/>
      <c r="AA37" s="22">
        <f t="shared" si="41"/>
        <v>0.67256637168141598</v>
      </c>
      <c r="AB37" s="23"/>
      <c r="AC37" s="24">
        <f t="shared" si="42"/>
        <v>-37</v>
      </c>
      <c r="AD37" s="23"/>
      <c r="AE37" s="25">
        <f>RANK(U37,U36:V39)</f>
        <v>3</v>
      </c>
      <c r="AF37" s="23"/>
    </row>
    <row r="38" spans="2:32" ht="18" customHeight="1" x14ac:dyDescent="0.3">
      <c r="B38" s="13" t="str">
        <f>I34</f>
        <v>湊町</v>
      </c>
      <c r="C38" s="15">
        <f>K36</f>
        <v>39</v>
      </c>
      <c r="D38" s="6" t="str">
        <f t="shared" si="43"/>
        <v>○</v>
      </c>
      <c r="E38" s="16">
        <f>I36</f>
        <v>24</v>
      </c>
      <c r="F38" s="15">
        <f>K37</f>
        <v>40</v>
      </c>
      <c r="G38" s="6" t="str">
        <f t="shared" ref="G38:G39" si="45">IF(F38=H38,"△",IF(F38&gt;H38,"○",IF(F38&lt;H38,"●")))</f>
        <v>○</v>
      </c>
      <c r="H38" s="16">
        <f>I37</f>
        <v>12</v>
      </c>
      <c r="I38" s="26"/>
      <c r="J38" s="27"/>
      <c r="K38" s="28"/>
      <c r="L38" s="15">
        <v>36</v>
      </c>
      <c r="M38" s="6" t="str">
        <f>IF(L38=N38,"△",IF(L38&gt;N38,"○",IF(L38&lt;N38,"●")))</f>
        <v>○</v>
      </c>
      <c r="N38" s="16">
        <v>16</v>
      </c>
      <c r="O38" s="25">
        <f t="shared" si="38"/>
        <v>3</v>
      </c>
      <c r="P38" s="23"/>
      <c r="Q38" s="25">
        <f t="shared" si="44"/>
        <v>0</v>
      </c>
      <c r="R38" s="23"/>
      <c r="S38" s="25">
        <f t="shared" si="39"/>
        <v>0</v>
      </c>
      <c r="T38" s="23"/>
      <c r="U38" s="25">
        <f t="shared" si="40"/>
        <v>9</v>
      </c>
      <c r="V38" s="23"/>
      <c r="W38" s="22">
        <f>SUM(F38,C38,L38)</f>
        <v>115</v>
      </c>
      <c r="X38" s="23"/>
      <c r="Y38" s="22">
        <f>SUM(H38,E38,N38)</f>
        <v>52</v>
      </c>
      <c r="Z38" s="23"/>
      <c r="AA38" s="22">
        <f t="shared" si="41"/>
        <v>2.2115384615384617</v>
      </c>
      <c r="AB38" s="23"/>
      <c r="AC38" s="24">
        <f t="shared" si="42"/>
        <v>63</v>
      </c>
      <c r="AD38" s="23"/>
      <c r="AE38" s="25">
        <f>RANK(U38,U36:V39)</f>
        <v>1</v>
      </c>
      <c r="AF38" s="23"/>
    </row>
    <row r="39" spans="2:32" ht="18" customHeight="1" x14ac:dyDescent="0.3">
      <c r="B39" s="13" t="str">
        <f>L34</f>
        <v>坪井</v>
      </c>
      <c r="C39" s="15">
        <f>N36</f>
        <v>42</v>
      </c>
      <c r="D39" s="6" t="str">
        <f t="shared" si="43"/>
        <v>○</v>
      </c>
      <c r="E39" s="16">
        <f>L36</f>
        <v>29</v>
      </c>
      <c r="F39" s="15">
        <f>N37</f>
        <v>45</v>
      </c>
      <c r="G39" s="6" t="str">
        <f t="shared" si="45"/>
        <v>○</v>
      </c>
      <c r="H39" s="16">
        <f>L37</f>
        <v>34</v>
      </c>
      <c r="I39" s="15">
        <f>N38</f>
        <v>16</v>
      </c>
      <c r="J39" s="6" t="str">
        <f>IF(I39=K39,"△",IF(I39&gt;K39,"○",IF(I39&lt;K39,"●")))</f>
        <v>●</v>
      </c>
      <c r="K39" s="16">
        <f>L38</f>
        <v>36</v>
      </c>
      <c r="L39" s="29"/>
      <c r="M39" s="30"/>
      <c r="N39" s="23"/>
      <c r="O39" s="25">
        <f t="shared" si="38"/>
        <v>2</v>
      </c>
      <c r="P39" s="23"/>
      <c r="Q39" s="25">
        <f t="shared" si="44"/>
        <v>1</v>
      </c>
      <c r="R39" s="23"/>
      <c r="S39" s="25">
        <f t="shared" si="39"/>
        <v>0</v>
      </c>
      <c r="T39" s="23"/>
      <c r="U39" s="25">
        <f t="shared" si="40"/>
        <v>6</v>
      </c>
      <c r="V39" s="23"/>
      <c r="W39" s="22">
        <f>SUM(F39,I39,C39)</f>
        <v>103</v>
      </c>
      <c r="X39" s="23"/>
      <c r="Y39" s="22">
        <f>SUM(H39,K39,E39)</f>
        <v>99</v>
      </c>
      <c r="Z39" s="23"/>
      <c r="AA39" s="22">
        <f t="shared" si="41"/>
        <v>1.0404040404040404</v>
      </c>
      <c r="AB39" s="23"/>
      <c r="AC39" s="24">
        <f t="shared" si="42"/>
        <v>4</v>
      </c>
      <c r="AD39" s="23"/>
      <c r="AE39" s="25">
        <f>RANK(U39,U36:V39)</f>
        <v>2</v>
      </c>
      <c r="AF39" s="23"/>
    </row>
    <row r="40" spans="2:32" ht="18" customHeight="1" x14ac:dyDescent="0.3"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2:32" ht="18" customHeight="1" x14ac:dyDescent="0.3">
      <c r="C41" s="78" t="s">
        <v>76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2:32" ht="18" customHeight="1" x14ac:dyDescent="0.3">
      <c r="B42" s="43"/>
      <c r="C42" s="67" t="s">
        <v>82</v>
      </c>
      <c r="D42" s="70"/>
      <c r="E42" s="71"/>
      <c r="F42" s="67" t="s">
        <v>83</v>
      </c>
      <c r="G42" s="75"/>
      <c r="H42" s="76"/>
      <c r="I42" s="67" t="s">
        <v>84</v>
      </c>
      <c r="J42" s="75"/>
      <c r="K42" s="76"/>
      <c r="L42" s="67" t="s">
        <v>5</v>
      </c>
      <c r="M42" s="76"/>
      <c r="N42" s="67" t="s">
        <v>6</v>
      </c>
      <c r="O42" s="76"/>
      <c r="P42" s="67" t="s">
        <v>7</v>
      </c>
      <c r="Q42" s="76"/>
      <c r="R42" s="67" t="s">
        <v>8</v>
      </c>
      <c r="S42" s="64"/>
      <c r="T42" s="31" t="s">
        <v>9</v>
      </c>
      <c r="U42" s="64"/>
      <c r="V42" s="31" t="s">
        <v>10</v>
      </c>
      <c r="W42" s="64"/>
      <c r="X42" s="34" t="s">
        <v>11</v>
      </c>
      <c r="Y42" s="58"/>
      <c r="Z42" s="39" t="s">
        <v>12</v>
      </c>
      <c r="AA42" s="61"/>
      <c r="AB42" s="31" t="s">
        <v>13</v>
      </c>
      <c r="AC42" s="64"/>
    </row>
    <row r="43" spans="2:32" ht="18" customHeight="1" x14ac:dyDescent="0.3">
      <c r="B43" s="79"/>
      <c r="C43" s="72"/>
      <c r="D43" s="73"/>
      <c r="E43" s="74"/>
      <c r="F43" s="65"/>
      <c r="G43" s="77"/>
      <c r="H43" s="66"/>
      <c r="I43" s="65"/>
      <c r="J43" s="77"/>
      <c r="K43" s="66"/>
      <c r="L43" s="65"/>
      <c r="M43" s="66"/>
      <c r="N43" s="65"/>
      <c r="O43" s="66"/>
      <c r="P43" s="65"/>
      <c r="Q43" s="66"/>
      <c r="R43" s="65"/>
      <c r="S43" s="66"/>
      <c r="T43" s="65"/>
      <c r="U43" s="66"/>
      <c r="V43" s="65"/>
      <c r="W43" s="66"/>
      <c r="X43" s="59"/>
      <c r="Y43" s="60"/>
      <c r="Z43" s="62"/>
      <c r="AA43" s="63"/>
      <c r="AB43" s="65"/>
      <c r="AC43" s="66"/>
    </row>
    <row r="44" spans="2:32" ht="18" customHeight="1" x14ac:dyDescent="0.3">
      <c r="B44" s="13" t="str">
        <f>C42</f>
        <v>夏見台</v>
      </c>
      <c r="C44" s="25"/>
      <c r="D44" s="80"/>
      <c r="E44" s="54"/>
      <c r="F44" s="15">
        <v>28</v>
      </c>
      <c r="G44" s="6" t="str">
        <f t="shared" ref="G44" si="46">IF(F44=H44,"△",IF(F44&gt;H44,"○",IF(F44&lt;H44,"●")))</f>
        <v>●</v>
      </c>
      <c r="H44" s="16">
        <v>31</v>
      </c>
      <c r="I44" s="15">
        <v>24</v>
      </c>
      <c r="J44" s="6" t="str">
        <f t="shared" ref="J44:J45" si="47">IF(I44=K44,"△",IF(I44&gt;K44,"○",IF(I44&lt;K44,"●")))</f>
        <v>●</v>
      </c>
      <c r="K44" s="16">
        <v>31</v>
      </c>
      <c r="L44" s="25">
        <f t="shared" ref="L44:L46" si="48">COUNTIF($C44:$K44,"○")</f>
        <v>0</v>
      </c>
      <c r="M44" s="54"/>
      <c r="N44" s="25">
        <f>COUNTIF(C44:K44,"●")</f>
        <v>2</v>
      </c>
      <c r="O44" s="54"/>
      <c r="P44" s="25">
        <f t="shared" ref="P44:P46" si="49">COUNTIF(C44:K44,"△")</f>
        <v>0</v>
      </c>
      <c r="Q44" s="54"/>
      <c r="R44" s="25">
        <f t="shared" ref="R44:R46" si="50">(L44*3)+(P44*1)</f>
        <v>0</v>
      </c>
      <c r="S44" s="54"/>
      <c r="T44" s="25">
        <f>SUM(F44,I44,)</f>
        <v>52</v>
      </c>
      <c r="U44" s="54"/>
      <c r="V44" s="25">
        <f>SUM(H44,K44)</f>
        <v>62</v>
      </c>
      <c r="W44" s="54"/>
      <c r="X44" s="25">
        <f t="shared" ref="X44:X46" si="51">T44/V44</f>
        <v>0.83870967741935487</v>
      </c>
      <c r="Y44" s="54"/>
      <c r="Z44" s="25">
        <f t="shared" ref="Z44:Z46" si="52">T44-V44</f>
        <v>-10</v>
      </c>
      <c r="AA44" s="54"/>
      <c r="AB44" s="25">
        <f>RANK(R44,R44:S46)</f>
        <v>3</v>
      </c>
      <c r="AC44" s="54"/>
    </row>
    <row r="45" spans="2:32" ht="18" customHeight="1" x14ac:dyDescent="0.3">
      <c r="B45" s="13" t="str">
        <f>F42</f>
        <v>船橋</v>
      </c>
      <c r="C45" s="15">
        <f>H44</f>
        <v>31</v>
      </c>
      <c r="D45" s="6" t="str">
        <f t="shared" ref="D45:D46" si="53">IF(C45=E45,"△",IF(C45&gt;E45,"○",IF(C45&lt;E45,"●")))</f>
        <v>○</v>
      </c>
      <c r="E45" s="16">
        <f>F44</f>
        <v>28</v>
      </c>
      <c r="F45" s="14"/>
      <c r="G45" s="17"/>
      <c r="H45" s="18"/>
      <c r="I45" s="15">
        <v>31</v>
      </c>
      <c r="J45" s="6" t="str">
        <f t="shared" si="47"/>
        <v>○</v>
      </c>
      <c r="K45" s="16">
        <v>30</v>
      </c>
      <c r="L45" s="25">
        <f t="shared" si="48"/>
        <v>2</v>
      </c>
      <c r="M45" s="54"/>
      <c r="N45" s="25">
        <f t="shared" ref="N45:N46" si="54">COUNTIF($C45:$K45,"●")</f>
        <v>0</v>
      </c>
      <c r="O45" s="54"/>
      <c r="P45" s="25">
        <f t="shared" si="49"/>
        <v>0</v>
      </c>
      <c r="Q45" s="54"/>
      <c r="R45" s="25">
        <f t="shared" si="50"/>
        <v>6</v>
      </c>
      <c r="S45" s="54"/>
      <c r="T45" s="25">
        <f>SUM(C45,I45,)</f>
        <v>62</v>
      </c>
      <c r="U45" s="54"/>
      <c r="V45" s="25">
        <f>SUM(E45,K45)</f>
        <v>58</v>
      </c>
      <c r="W45" s="54"/>
      <c r="X45" s="25">
        <f t="shared" si="51"/>
        <v>1.0689655172413792</v>
      </c>
      <c r="Y45" s="54"/>
      <c r="Z45" s="25">
        <f t="shared" si="52"/>
        <v>4</v>
      </c>
      <c r="AA45" s="54"/>
      <c r="AB45" s="25">
        <f>RANK(R45,R44:S46)</f>
        <v>1</v>
      </c>
      <c r="AC45" s="54"/>
    </row>
    <row r="46" spans="2:32" ht="18" customHeight="1" x14ac:dyDescent="0.3">
      <c r="B46" s="13" t="str">
        <f>I42</f>
        <v>八栄</v>
      </c>
      <c r="C46" s="15">
        <f>K44</f>
        <v>31</v>
      </c>
      <c r="D46" s="6" t="str">
        <f t="shared" si="53"/>
        <v>○</v>
      </c>
      <c r="E46" s="16">
        <f>I44</f>
        <v>24</v>
      </c>
      <c r="F46" s="15">
        <f>K45</f>
        <v>30</v>
      </c>
      <c r="G46" s="6" t="str">
        <f>IF(F46=H46,"△",IF(F46&gt;H46,"○",IF(F46&lt;H46,"●")))</f>
        <v>●</v>
      </c>
      <c r="H46" s="16">
        <f>I45</f>
        <v>31</v>
      </c>
      <c r="I46" s="14"/>
      <c r="J46" s="17"/>
      <c r="K46" s="18"/>
      <c r="L46" s="25">
        <f t="shared" si="48"/>
        <v>1</v>
      </c>
      <c r="M46" s="54"/>
      <c r="N46" s="25">
        <f t="shared" si="54"/>
        <v>1</v>
      </c>
      <c r="O46" s="54"/>
      <c r="P46" s="25">
        <f t="shared" si="49"/>
        <v>0</v>
      </c>
      <c r="Q46" s="54"/>
      <c r="R46" s="25">
        <f t="shared" si="50"/>
        <v>3</v>
      </c>
      <c r="S46" s="54"/>
      <c r="T46" s="25">
        <f>SUM(F46,C46,)</f>
        <v>61</v>
      </c>
      <c r="U46" s="54"/>
      <c r="V46" s="25">
        <f>SUM(H46,E46)</f>
        <v>55</v>
      </c>
      <c r="W46" s="54"/>
      <c r="X46" s="25">
        <f t="shared" si="51"/>
        <v>1.1090909090909091</v>
      </c>
      <c r="Y46" s="54"/>
      <c r="Z46" s="25">
        <f t="shared" si="52"/>
        <v>6</v>
      </c>
      <c r="AA46" s="54"/>
      <c r="AB46" s="25">
        <f>RANK(R46,R44:S46)</f>
        <v>2</v>
      </c>
      <c r="AC46" s="54"/>
      <c r="AE46" s="8"/>
      <c r="AF46" s="8"/>
    </row>
    <row r="47" spans="2:32" ht="18" customHeight="1" x14ac:dyDescent="0.3"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  <c r="M47" s="9"/>
      <c r="N47" s="9"/>
      <c r="O47" s="8"/>
      <c r="P47" s="8"/>
      <c r="Q47" s="8"/>
      <c r="R47" s="8"/>
      <c r="S47" s="8"/>
      <c r="T47" s="8"/>
      <c r="U47" s="8"/>
      <c r="V47" s="8"/>
      <c r="W47" s="10"/>
      <c r="X47" s="10"/>
      <c r="Y47" s="10"/>
      <c r="Z47" s="10"/>
      <c r="AA47" s="10"/>
      <c r="AB47" s="10"/>
      <c r="AC47" s="11"/>
      <c r="AD47" s="11"/>
      <c r="AE47" s="12"/>
      <c r="AF47" s="12"/>
    </row>
    <row r="48" spans="2:32" ht="18.75" customHeight="1" x14ac:dyDescent="0.3">
      <c r="C48" s="55" t="s">
        <v>77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2:29" ht="18" customHeight="1" x14ac:dyDescent="0.3">
      <c r="B49" s="43"/>
      <c r="C49" s="31" t="s">
        <v>85</v>
      </c>
      <c r="D49" s="81"/>
      <c r="E49" s="64"/>
      <c r="F49" s="31" t="s">
        <v>86</v>
      </c>
      <c r="G49" s="81"/>
      <c r="H49" s="64"/>
      <c r="I49" s="31" t="s">
        <v>87</v>
      </c>
      <c r="J49" s="81"/>
      <c r="K49" s="64"/>
      <c r="L49" s="31" t="s">
        <v>5</v>
      </c>
      <c r="M49" s="64"/>
      <c r="N49" s="31" t="s">
        <v>6</v>
      </c>
      <c r="O49" s="64"/>
      <c r="P49" s="31" t="s">
        <v>7</v>
      </c>
      <c r="Q49" s="64"/>
      <c r="R49" s="31" t="s">
        <v>8</v>
      </c>
      <c r="S49" s="64"/>
      <c r="T49" s="31" t="s">
        <v>9</v>
      </c>
      <c r="U49" s="64"/>
      <c r="V49" s="31" t="s">
        <v>10</v>
      </c>
      <c r="W49" s="64"/>
      <c r="X49" s="34" t="s">
        <v>11</v>
      </c>
      <c r="Y49" s="58"/>
      <c r="Z49" s="39" t="s">
        <v>12</v>
      </c>
      <c r="AA49" s="61"/>
      <c r="AB49" s="31" t="s">
        <v>13</v>
      </c>
      <c r="AC49" s="64"/>
    </row>
    <row r="50" spans="2:29" ht="18" customHeight="1" x14ac:dyDescent="0.3">
      <c r="B50" s="79"/>
      <c r="C50" s="65"/>
      <c r="D50" s="77"/>
      <c r="E50" s="66"/>
      <c r="F50" s="65"/>
      <c r="G50" s="77"/>
      <c r="H50" s="66"/>
      <c r="I50" s="65"/>
      <c r="J50" s="77"/>
      <c r="K50" s="66"/>
      <c r="L50" s="65"/>
      <c r="M50" s="66"/>
      <c r="N50" s="65"/>
      <c r="O50" s="66"/>
      <c r="P50" s="65"/>
      <c r="Q50" s="66"/>
      <c r="R50" s="65"/>
      <c r="S50" s="66"/>
      <c r="T50" s="65"/>
      <c r="U50" s="66"/>
      <c r="V50" s="65"/>
      <c r="W50" s="66"/>
      <c r="X50" s="59"/>
      <c r="Y50" s="60"/>
      <c r="Z50" s="62"/>
      <c r="AA50" s="63"/>
      <c r="AB50" s="65"/>
      <c r="AC50" s="66"/>
    </row>
    <row r="51" spans="2:29" ht="18" customHeight="1" x14ac:dyDescent="0.3">
      <c r="B51" s="13" t="str">
        <f>C49</f>
        <v>高三</v>
      </c>
      <c r="C51" s="25"/>
      <c r="D51" s="80"/>
      <c r="E51" s="54"/>
      <c r="F51" s="15">
        <v>30</v>
      </c>
      <c r="G51" s="6" t="str">
        <f t="shared" ref="G51" si="55">IF(F51=H51,"△",IF(F51&gt;H51,"○",IF(F51&lt;H51,"●")))</f>
        <v>●</v>
      </c>
      <c r="H51" s="16">
        <v>31</v>
      </c>
      <c r="I51" s="15">
        <v>31</v>
      </c>
      <c r="J51" s="6" t="str">
        <f t="shared" ref="J51:J52" si="56">IF(I51=K51,"△",IF(I51&gt;K51,"○",IF(I51&lt;K51,"●")))</f>
        <v>○</v>
      </c>
      <c r="K51" s="16">
        <v>27</v>
      </c>
      <c r="L51" s="25">
        <f t="shared" ref="L51:L53" si="57">COUNTIF($C51:$K51,"○")</f>
        <v>1</v>
      </c>
      <c r="M51" s="54"/>
      <c r="N51" s="25">
        <f>COUNTIF(C51:K51,"●")</f>
        <v>1</v>
      </c>
      <c r="O51" s="54"/>
      <c r="P51" s="25">
        <f t="shared" ref="P51:P53" si="58">COUNTIF(C51:K51,"△")</f>
        <v>0</v>
      </c>
      <c r="Q51" s="54"/>
      <c r="R51" s="25">
        <f t="shared" ref="R51:R53" si="59">(L51*3)+(P51*1)</f>
        <v>3</v>
      </c>
      <c r="S51" s="54"/>
      <c r="T51" s="25">
        <f>SUM(F51,I51,)</f>
        <v>61</v>
      </c>
      <c r="U51" s="54"/>
      <c r="V51" s="25">
        <f>SUM(H51,K51)</f>
        <v>58</v>
      </c>
      <c r="W51" s="54"/>
      <c r="X51" s="25">
        <f t="shared" ref="X51:X53" si="60">T51/V51</f>
        <v>1.0517241379310345</v>
      </c>
      <c r="Y51" s="54"/>
      <c r="Z51" s="25">
        <f t="shared" ref="Z51:Z53" si="61">T51-V51</f>
        <v>3</v>
      </c>
      <c r="AA51" s="54"/>
      <c r="AB51" s="25">
        <v>2</v>
      </c>
      <c r="AC51" s="54"/>
    </row>
    <row r="52" spans="2:29" ht="18" customHeight="1" x14ac:dyDescent="0.3">
      <c r="B52" s="13" t="str">
        <f>F49</f>
        <v>市場</v>
      </c>
      <c r="C52" s="15">
        <f>H51</f>
        <v>31</v>
      </c>
      <c r="D52" s="6" t="str">
        <f t="shared" ref="D52:D53" si="62">IF(C52=E52,"△",IF(C52&gt;E52,"○",IF(C52&lt;E52,"●")))</f>
        <v>○</v>
      </c>
      <c r="E52" s="16">
        <f>F51</f>
        <v>30</v>
      </c>
      <c r="F52" s="25"/>
      <c r="G52" s="80"/>
      <c r="H52" s="54"/>
      <c r="I52" s="15">
        <v>24</v>
      </c>
      <c r="J52" s="6" t="str">
        <f t="shared" si="56"/>
        <v>●</v>
      </c>
      <c r="K52" s="16">
        <v>38</v>
      </c>
      <c r="L52" s="25">
        <f t="shared" si="57"/>
        <v>1</v>
      </c>
      <c r="M52" s="54"/>
      <c r="N52" s="25">
        <f t="shared" ref="N52:N53" si="63">COUNTIF($C52:$K52,"●")</f>
        <v>1</v>
      </c>
      <c r="O52" s="54"/>
      <c r="P52" s="25">
        <f t="shared" si="58"/>
        <v>0</v>
      </c>
      <c r="Q52" s="54"/>
      <c r="R52" s="25">
        <f t="shared" si="59"/>
        <v>3</v>
      </c>
      <c r="S52" s="54"/>
      <c r="T52" s="25">
        <f>SUM(C52,I52,)</f>
        <v>55</v>
      </c>
      <c r="U52" s="54"/>
      <c r="V52" s="25">
        <f>SUM(E52,K52)</f>
        <v>68</v>
      </c>
      <c r="W52" s="54"/>
      <c r="X52" s="25">
        <f t="shared" si="60"/>
        <v>0.80882352941176472</v>
      </c>
      <c r="Y52" s="54"/>
      <c r="Z52" s="25">
        <f t="shared" si="61"/>
        <v>-13</v>
      </c>
      <c r="AA52" s="54"/>
      <c r="AB52" s="25">
        <v>3</v>
      </c>
      <c r="AC52" s="54"/>
    </row>
    <row r="53" spans="2:29" ht="18" customHeight="1" x14ac:dyDescent="0.3">
      <c r="B53" s="13" t="str">
        <f>I49</f>
        <v>金杉</v>
      </c>
      <c r="C53" s="15">
        <f>K51</f>
        <v>27</v>
      </c>
      <c r="D53" s="6" t="str">
        <f t="shared" si="62"/>
        <v>●</v>
      </c>
      <c r="E53" s="16">
        <f>I51</f>
        <v>31</v>
      </c>
      <c r="F53" s="15">
        <f>K52</f>
        <v>38</v>
      </c>
      <c r="G53" s="6" t="str">
        <f>IF(F53=H53,"△",IF(F53&gt;H53,"○",IF(F53&lt;H53,"●")))</f>
        <v>○</v>
      </c>
      <c r="H53" s="16">
        <f>I52</f>
        <v>24</v>
      </c>
      <c r="I53" s="25"/>
      <c r="J53" s="80"/>
      <c r="K53" s="54"/>
      <c r="L53" s="25">
        <f t="shared" si="57"/>
        <v>1</v>
      </c>
      <c r="M53" s="54"/>
      <c r="N53" s="25">
        <f t="shared" si="63"/>
        <v>1</v>
      </c>
      <c r="O53" s="54"/>
      <c r="P53" s="25">
        <f t="shared" si="58"/>
        <v>0</v>
      </c>
      <c r="Q53" s="54"/>
      <c r="R53" s="25">
        <f t="shared" si="59"/>
        <v>3</v>
      </c>
      <c r="S53" s="54"/>
      <c r="T53" s="25">
        <f>SUM(F53,C53,)</f>
        <v>65</v>
      </c>
      <c r="U53" s="54"/>
      <c r="V53" s="25">
        <f>SUM(H53,E53)</f>
        <v>55</v>
      </c>
      <c r="W53" s="54"/>
      <c r="X53" s="25">
        <f t="shared" si="60"/>
        <v>1.1818181818181819</v>
      </c>
      <c r="Y53" s="54"/>
      <c r="Z53" s="25">
        <f t="shared" si="61"/>
        <v>10</v>
      </c>
      <c r="AA53" s="54"/>
      <c r="AB53" s="25">
        <f>RANK(R53,R51:S53)</f>
        <v>1</v>
      </c>
      <c r="AC53" s="54"/>
    </row>
    <row r="54" spans="2:29" ht="18" customHeight="1" x14ac:dyDescent="0.3"/>
    <row r="55" spans="2:29" ht="18" customHeight="1" x14ac:dyDescent="0.3"/>
    <row r="56" spans="2:29" ht="18" customHeight="1" x14ac:dyDescent="0.3"/>
    <row r="57" spans="2:29" ht="18" customHeight="1" x14ac:dyDescent="0.3"/>
    <row r="58" spans="2:29" ht="18" customHeight="1" x14ac:dyDescent="0.3"/>
    <row r="59" spans="2:29" ht="18" customHeight="1" x14ac:dyDescent="0.3"/>
    <row r="60" spans="2:29" ht="18" customHeight="1" x14ac:dyDescent="0.3"/>
    <row r="61" spans="2:29" ht="18" customHeight="1" x14ac:dyDescent="0.3"/>
    <row r="62" spans="2:29" ht="18" customHeight="1" x14ac:dyDescent="0.3"/>
    <row r="63" spans="2:29" ht="18" customHeight="1" x14ac:dyDescent="0.3"/>
    <row r="64" spans="2:29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</sheetData>
  <mergeCells count="295">
    <mergeCell ref="C48:R48"/>
    <mergeCell ref="I53:K53"/>
    <mergeCell ref="F52:H52"/>
    <mergeCell ref="L53:M53"/>
    <mergeCell ref="N53:O53"/>
    <mergeCell ref="P53:Q53"/>
    <mergeCell ref="R53:S53"/>
    <mergeCell ref="T53:U53"/>
    <mergeCell ref="V53:W53"/>
    <mergeCell ref="C49:E50"/>
    <mergeCell ref="F49:H50"/>
    <mergeCell ref="T49:U50"/>
    <mergeCell ref="V49:W50"/>
    <mergeCell ref="X53:Y53"/>
    <mergeCell ref="X52:Y52"/>
    <mergeCell ref="Z53:AA53"/>
    <mergeCell ref="AB53:AC53"/>
    <mergeCell ref="B42:B43"/>
    <mergeCell ref="C44:E44"/>
    <mergeCell ref="B49:B50"/>
    <mergeCell ref="C51:E51"/>
    <mergeCell ref="I49:K50"/>
    <mergeCell ref="L49:M50"/>
    <mergeCell ref="N49:O50"/>
    <mergeCell ref="P49:Q50"/>
    <mergeCell ref="R49:S50"/>
    <mergeCell ref="R46:S46"/>
    <mergeCell ref="L46:M46"/>
    <mergeCell ref="N46:O46"/>
    <mergeCell ref="P46:Q46"/>
    <mergeCell ref="Z44:AA44"/>
    <mergeCell ref="AB44:AC44"/>
    <mergeCell ref="L44:M44"/>
    <mergeCell ref="N44:O44"/>
    <mergeCell ref="P44:Q44"/>
    <mergeCell ref="R44:S44"/>
    <mergeCell ref="T44:U44"/>
    <mergeCell ref="V44:W44"/>
    <mergeCell ref="X44:Y44"/>
    <mergeCell ref="AE39:AF39"/>
    <mergeCell ref="C42:E43"/>
    <mergeCell ref="F42:H43"/>
    <mergeCell ref="I42:K43"/>
    <mergeCell ref="L42:M43"/>
    <mergeCell ref="N42:O43"/>
    <mergeCell ref="P42:Q43"/>
    <mergeCell ref="R42:S43"/>
    <mergeCell ref="T42:U43"/>
    <mergeCell ref="V42:W43"/>
    <mergeCell ref="X42:Y43"/>
    <mergeCell ref="Z42:AA43"/>
    <mergeCell ref="AB42:AC43"/>
    <mergeCell ref="C41:R41"/>
    <mergeCell ref="AE37:AF37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O37:P37"/>
    <mergeCell ref="Q37:R37"/>
    <mergeCell ref="S37:T37"/>
    <mergeCell ref="U37:V37"/>
    <mergeCell ref="AE34:AF35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U34:V35"/>
    <mergeCell ref="W34:X35"/>
    <mergeCell ref="Y34:Z35"/>
    <mergeCell ref="AA34:AB35"/>
    <mergeCell ref="AC34:AD35"/>
    <mergeCell ref="Z30:AA31"/>
    <mergeCell ref="AB30:AC31"/>
    <mergeCell ref="V30:W31"/>
    <mergeCell ref="X30:Y31"/>
    <mergeCell ref="T30:U31"/>
    <mergeCell ref="B24:B25"/>
    <mergeCell ref="C24:E25"/>
    <mergeCell ref="F24:H25"/>
    <mergeCell ref="I24:K25"/>
    <mergeCell ref="L24:M25"/>
    <mergeCell ref="N24:O25"/>
    <mergeCell ref="Z20:AA21"/>
    <mergeCell ref="AB20:AC21"/>
    <mergeCell ref="Z28:AA29"/>
    <mergeCell ref="AB28:AC29"/>
    <mergeCell ref="V28:W29"/>
    <mergeCell ref="X28:Y29"/>
    <mergeCell ref="N28:O29"/>
    <mergeCell ref="P28:Q29"/>
    <mergeCell ref="R28:S29"/>
    <mergeCell ref="T28:U29"/>
    <mergeCell ref="P24:Q25"/>
    <mergeCell ref="R24:S25"/>
    <mergeCell ref="T24:U25"/>
    <mergeCell ref="V24:W25"/>
    <mergeCell ref="X24:Y25"/>
    <mergeCell ref="Z24:AA25"/>
    <mergeCell ref="AB24:AC25"/>
    <mergeCell ref="Z18:AA19"/>
    <mergeCell ref="AB18:AC19"/>
    <mergeCell ref="V26:W27"/>
    <mergeCell ref="X26:Y27"/>
    <mergeCell ref="Z26:AA27"/>
    <mergeCell ref="AB26:AC27"/>
    <mergeCell ref="B26:B27"/>
    <mergeCell ref="C26:E27"/>
    <mergeCell ref="L26:M27"/>
    <mergeCell ref="N26:O27"/>
    <mergeCell ref="P26:Q27"/>
    <mergeCell ref="R26:S27"/>
    <mergeCell ref="T26:U27"/>
    <mergeCell ref="AB16:AC17"/>
    <mergeCell ref="B16:B17"/>
    <mergeCell ref="C16:E17"/>
    <mergeCell ref="L16:M17"/>
    <mergeCell ref="N16:O17"/>
    <mergeCell ref="P16:Q17"/>
    <mergeCell ref="R16:S17"/>
    <mergeCell ref="L18:M19"/>
    <mergeCell ref="I20:K21"/>
    <mergeCell ref="L20:M21"/>
    <mergeCell ref="N20:O21"/>
    <mergeCell ref="P20:Q21"/>
    <mergeCell ref="R20:S21"/>
    <mergeCell ref="T20:U21"/>
    <mergeCell ref="V20:W21"/>
    <mergeCell ref="X20:Y21"/>
    <mergeCell ref="V18:W19"/>
    <mergeCell ref="X18:Y19"/>
    <mergeCell ref="B20:B21"/>
    <mergeCell ref="O10:P11"/>
    <mergeCell ref="Q10:R11"/>
    <mergeCell ref="S10:T11"/>
    <mergeCell ref="U10:V11"/>
    <mergeCell ref="W10:X11"/>
    <mergeCell ref="Y10:Z11"/>
    <mergeCell ref="AA10:AB11"/>
    <mergeCell ref="B18:B19"/>
    <mergeCell ref="F18:H19"/>
    <mergeCell ref="V14:W15"/>
    <mergeCell ref="X14:Y15"/>
    <mergeCell ref="Z14:AA15"/>
    <mergeCell ref="AB14:AC15"/>
    <mergeCell ref="B10:B11"/>
    <mergeCell ref="B14:B15"/>
    <mergeCell ref="C14:E15"/>
    <mergeCell ref="F14:H15"/>
    <mergeCell ref="I14:K15"/>
    <mergeCell ref="L14:M15"/>
    <mergeCell ref="N14:O15"/>
    <mergeCell ref="AC10:AD11"/>
    <mergeCell ref="V16:W17"/>
    <mergeCell ref="X16:Y17"/>
    <mergeCell ref="Z16:AA17"/>
    <mergeCell ref="T16:U17"/>
    <mergeCell ref="AC6:AD7"/>
    <mergeCell ref="AE6:AF7"/>
    <mergeCell ref="B6:B7"/>
    <mergeCell ref="F6:H7"/>
    <mergeCell ref="O6:P7"/>
    <mergeCell ref="Q6:R7"/>
    <mergeCell ref="S6:T7"/>
    <mergeCell ref="U6:V7"/>
    <mergeCell ref="W6:X7"/>
    <mergeCell ref="AE10:AF11"/>
    <mergeCell ref="B8:B9"/>
    <mergeCell ref="I8:K9"/>
    <mergeCell ref="Q8:R9"/>
    <mergeCell ref="S8:T9"/>
    <mergeCell ref="U8:V9"/>
    <mergeCell ref="W8:X9"/>
    <mergeCell ref="C13:M13"/>
    <mergeCell ref="Y8:Z9"/>
    <mergeCell ref="AA8:AB9"/>
    <mergeCell ref="AC8:AD9"/>
    <mergeCell ref="AE8:AF9"/>
    <mergeCell ref="O8:P9"/>
    <mergeCell ref="L10:N11"/>
    <mergeCell ref="R45:S45"/>
    <mergeCell ref="B2:B3"/>
    <mergeCell ref="C2:E3"/>
    <mergeCell ref="F2:H3"/>
    <mergeCell ref="I2:K3"/>
    <mergeCell ref="L2:N3"/>
    <mergeCell ref="O2:P3"/>
    <mergeCell ref="Q2:R3"/>
    <mergeCell ref="S2:T3"/>
    <mergeCell ref="B4:B5"/>
    <mergeCell ref="C4:E5"/>
    <mergeCell ref="O4:P5"/>
    <mergeCell ref="Q4:R5"/>
    <mergeCell ref="S4:T5"/>
    <mergeCell ref="P14:Q15"/>
    <mergeCell ref="R14:S15"/>
    <mergeCell ref="T14:U15"/>
    <mergeCell ref="N18:O19"/>
    <mergeCell ref="P18:Q19"/>
    <mergeCell ref="B28:B29"/>
    <mergeCell ref="F28:H29"/>
    <mergeCell ref="R18:S19"/>
    <mergeCell ref="T18:U19"/>
    <mergeCell ref="C23:M23"/>
    <mergeCell ref="X49:Y50"/>
    <mergeCell ref="Z49:AA50"/>
    <mergeCell ref="AB49:AC50"/>
    <mergeCell ref="T46:U46"/>
    <mergeCell ref="V46:W46"/>
    <mergeCell ref="X46:Y46"/>
    <mergeCell ref="Z46:AA46"/>
    <mergeCell ref="AB46:AC46"/>
    <mergeCell ref="C36:E36"/>
    <mergeCell ref="F37:H37"/>
    <mergeCell ref="I38:K38"/>
    <mergeCell ref="AC37:AD37"/>
    <mergeCell ref="L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L45:M45"/>
    <mergeCell ref="N45:O45"/>
    <mergeCell ref="P45:Q45"/>
    <mergeCell ref="AE2:AF3"/>
    <mergeCell ref="C1:M1"/>
    <mergeCell ref="T45:U45"/>
    <mergeCell ref="V45:W45"/>
    <mergeCell ref="X45:Y45"/>
    <mergeCell ref="Z45:AA45"/>
    <mergeCell ref="AB45:AC45"/>
    <mergeCell ref="C40:M40"/>
    <mergeCell ref="Y4:Z5"/>
    <mergeCell ref="AA4:AB5"/>
    <mergeCell ref="AC4:AD5"/>
    <mergeCell ref="U2:V3"/>
    <mergeCell ref="W2:X3"/>
    <mergeCell ref="Y2:Z3"/>
    <mergeCell ref="AA2:AB3"/>
    <mergeCell ref="AC2:AD3"/>
    <mergeCell ref="AE4:AF5"/>
    <mergeCell ref="U4:V5"/>
    <mergeCell ref="W4:X5"/>
    <mergeCell ref="Y6:Z7"/>
    <mergeCell ref="AA6:AB7"/>
    <mergeCell ref="W37:X37"/>
    <mergeCell ref="Y37:Z37"/>
    <mergeCell ref="AA37:AB37"/>
    <mergeCell ref="B30:B31"/>
    <mergeCell ref="C34:E35"/>
    <mergeCell ref="I34:K35"/>
    <mergeCell ref="C33:R33"/>
    <mergeCell ref="F34:H35"/>
    <mergeCell ref="L28:M29"/>
    <mergeCell ref="I30:K31"/>
    <mergeCell ref="L30:M31"/>
    <mergeCell ref="N30:O31"/>
    <mergeCell ref="P30:Q31"/>
    <mergeCell ref="R30:S31"/>
    <mergeCell ref="B34:B35"/>
    <mergeCell ref="L34:N35"/>
    <mergeCell ref="O34:P35"/>
    <mergeCell ref="Q34:R35"/>
    <mergeCell ref="S34:T35"/>
    <mergeCell ref="Z52:AA52"/>
    <mergeCell ref="AB52:AC52"/>
    <mergeCell ref="L52:M52"/>
    <mergeCell ref="N52:O52"/>
    <mergeCell ref="P52:Q52"/>
    <mergeCell ref="R52:S52"/>
    <mergeCell ref="T52:U52"/>
    <mergeCell ref="V52:W52"/>
    <mergeCell ref="X51:Y51"/>
    <mergeCell ref="Z51:AA51"/>
    <mergeCell ref="AB51:AC51"/>
    <mergeCell ref="L51:M51"/>
    <mergeCell ref="N51:O51"/>
    <mergeCell ref="P51:Q51"/>
    <mergeCell ref="R51:S51"/>
    <mergeCell ref="T51:U51"/>
    <mergeCell ref="V51:W51"/>
  </mergeCells>
  <phoneticPr fontId="8"/>
  <pageMargins left="0.70866141732283472" right="0.70866141732283472" top="0.74803149606299213" bottom="0.74803149606299213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000"/>
  <sheetViews>
    <sheetView tabSelected="1" topLeftCell="A27" workbookViewId="0">
      <selection activeCell="AE40" sqref="AE40:AF40"/>
    </sheetView>
  </sheetViews>
  <sheetFormatPr defaultColWidth="12.58203125" defaultRowHeight="15" customHeight="1" x14ac:dyDescent="0.3"/>
  <cols>
    <col min="1" max="1" width="8" customWidth="1"/>
    <col min="2" max="2" width="7.1640625" customWidth="1"/>
    <col min="3" max="14" width="3.5" customWidth="1"/>
    <col min="15" max="26" width="2.08203125" customWidth="1"/>
    <col min="27" max="28" width="2.5" customWidth="1"/>
    <col min="29" max="29" width="2.08203125" customWidth="1"/>
    <col min="30" max="30" width="2.9140625" customWidth="1"/>
    <col min="31" max="32" width="2.08203125" customWidth="1"/>
  </cols>
  <sheetData>
    <row r="1" spans="1:32" ht="18" customHeight="1" x14ac:dyDescent="0.3"/>
    <row r="2" spans="1:32" ht="18" customHeight="1" x14ac:dyDescent="0.3">
      <c r="C2" s="35" t="s">
        <v>50</v>
      </c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32" ht="18" customHeight="1" x14ac:dyDescent="0.3">
      <c r="B3" s="37"/>
      <c r="C3" s="31" t="s">
        <v>51</v>
      </c>
      <c r="D3" s="27"/>
      <c r="E3" s="28"/>
      <c r="F3" s="31" t="s">
        <v>52</v>
      </c>
      <c r="G3" s="27"/>
      <c r="H3" s="28"/>
      <c r="I3" s="31" t="s">
        <v>53</v>
      </c>
      <c r="J3" s="27"/>
      <c r="K3" s="28"/>
      <c r="L3" s="31" t="s">
        <v>54</v>
      </c>
      <c r="M3" s="27"/>
      <c r="N3" s="28"/>
      <c r="O3" s="31" t="s">
        <v>5</v>
      </c>
      <c r="P3" s="28"/>
      <c r="Q3" s="31" t="s">
        <v>6</v>
      </c>
      <c r="R3" s="28"/>
      <c r="S3" s="31" t="s">
        <v>7</v>
      </c>
      <c r="T3" s="28"/>
      <c r="U3" s="31" t="s">
        <v>8</v>
      </c>
      <c r="V3" s="28"/>
      <c r="W3" s="31" t="s">
        <v>9</v>
      </c>
      <c r="X3" s="28"/>
      <c r="Y3" s="31" t="s">
        <v>10</v>
      </c>
      <c r="Z3" s="28"/>
      <c r="AA3" s="34" t="s">
        <v>11</v>
      </c>
      <c r="AB3" s="28"/>
      <c r="AC3" s="39" t="s">
        <v>12</v>
      </c>
      <c r="AD3" s="28"/>
      <c r="AE3" s="31" t="s">
        <v>13</v>
      </c>
      <c r="AF3" s="28"/>
    </row>
    <row r="4" spans="1:32" ht="18" customHeight="1" x14ac:dyDescent="0.3">
      <c r="B4" s="38"/>
      <c r="C4" s="32"/>
      <c r="D4" s="36"/>
      <c r="E4" s="33"/>
      <c r="F4" s="32"/>
      <c r="G4" s="36"/>
      <c r="H4" s="33"/>
      <c r="I4" s="32"/>
      <c r="J4" s="36"/>
      <c r="K4" s="33"/>
      <c r="L4" s="32"/>
      <c r="M4" s="36"/>
      <c r="N4" s="33"/>
      <c r="O4" s="32"/>
      <c r="P4" s="33"/>
      <c r="Q4" s="32"/>
      <c r="R4" s="33"/>
      <c r="S4" s="32"/>
      <c r="T4" s="33"/>
      <c r="U4" s="32"/>
      <c r="V4" s="33"/>
      <c r="W4" s="32"/>
      <c r="X4" s="33"/>
      <c r="Y4" s="32"/>
      <c r="Z4" s="33"/>
      <c r="AA4" s="32"/>
      <c r="AB4" s="33"/>
      <c r="AC4" s="32"/>
      <c r="AD4" s="33"/>
      <c r="AE4" s="32"/>
      <c r="AF4" s="33"/>
    </row>
    <row r="5" spans="1:32" ht="18" customHeight="1" x14ac:dyDescent="0.3">
      <c r="A5" s="1" t="s">
        <v>14</v>
      </c>
      <c r="B5" s="43" t="str">
        <f>C3</f>
        <v>高郷</v>
      </c>
      <c r="C5" s="26"/>
      <c r="D5" s="27"/>
      <c r="E5" s="28"/>
      <c r="F5" s="5">
        <v>28</v>
      </c>
      <c r="G5" s="6" t="str">
        <f t="shared" ref="G5:G6" si="0">IF(F5=H5,"△",IF(F5&gt;H5,"○",IF(F5&lt;H5,"●")))</f>
        <v>●</v>
      </c>
      <c r="H5" s="7">
        <v>30</v>
      </c>
      <c r="I5" s="5">
        <v>52</v>
      </c>
      <c r="J5" s="6" t="str">
        <f t="shared" ref="J5:J8" si="1">IF(I5=K5,"△",IF(I5&gt;K5,"○",IF(I5&lt;K5,"●")))</f>
        <v>○</v>
      </c>
      <c r="K5" s="7">
        <v>22</v>
      </c>
      <c r="L5" s="5">
        <v>50</v>
      </c>
      <c r="M5" s="6" t="str">
        <f t="shared" ref="M5:M10" si="2">IF(L5=N5,"△",IF(L5&gt;N5,"○",IF(L5&lt;N5,"●")))</f>
        <v>○</v>
      </c>
      <c r="N5" s="7">
        <v>17</v>
      </c>
      <c r="O5" s="31">
        <f>COUNTIF($C5:$N6,"○")</f>
        <v>4</v>
      </c>
      <c r="P5" s="28"/>
      <c r="Q5" s="31">
        <f>COUNTIF($C$5:$N$6,"●")</f>
        <v>2</v>
      </c>
      <c r="R5" s="28"/>
      <c r="S5" s="31">
        <f>COUNTIF($C$5:$N$6,"△")</f>
        <v>0</v>
      </c>
      <c r="T5" s="28"/>
      <c r="U5" s="31">
        <f>(O5*3)+(S5*1)</f>
        <v>12</v>
      </c>
      <c r="V5" s="28"/>
      <c r="W5" s="41">
        <f>SUM(F5:F6,I5:I6,L5:L6)</f>
        <v>240</v>
      </c>
      <c r="X5" s="28"/>
      <c r="Y5" s="41">
        <f>SUM(H5:H6,K5:K6,N5:N6)</f>
        <v>123</v>
      </c>
      <c r="Z5" s="28"/>
      <c r="AA5" s="41">
        <f>W5/Y5</f>
        <v>1.9512195121951219</v>
      </c>
      <c r="AB5" s="28"/>
      <c r="AC5" s="42">
        <f>W5-Y5</f>
        <v>117</v>
      </c>
      <c r="AD5" s="28"/>
      <c r="AE5" s="31">
        <f>RANK(U5,$U$5:$V$12)</f>
        <v>2</v>
      </c>
      <c r="AF5" s="28"/>
    </row>
    <row r="6" spans="1:32" ht="18" customHeight="1" x14ac:dyDescent="0.3">
      <c r="A6" s="1" t="s">
        <v>15</v>
      </c>
      <c r="B6" s="38"/>
      <c r="C6" s="32"/>
      <c r="D6" s="36"/>
      <c r="E6" s="33"/>
      <c r="F6" s="5">
        <v>31</v>
      </c>
      <c r="G6" s="6" t="str">
        <f t="shared" si="0"/>
        <v>●</v>
      </c>
      <c r="H6" s="7">
        <v>36</v>
      </c>
      <c r="I6" s="5">
        <v>36</v>
      </c>
      <c r="J6" s="6" t="str">
        <f t="shared" si="1"/>
        <v>○</v>
      </c>
      <c r="K6" s="7">
        <v>8</v>
      </c>
      <c r="L6" s="5">
        <v>43</v>
      </c>
      <c r="M6" s="6" t="str">
        <f t="shared" si="2"/>
        <v>○</v>
      </c>
      <c r="N6" s="7">
        <v>10</v>
      </c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32"/>
      <c r="AB6" s="33"/>
      <c r="AC6" s="32"/>
      <c r="AD6" s="33"/>
      <c r="AE6" s="32"/>
      <c r="AF6" s="33"/>
    </row>
    <row r="7" spans="1:32" ht="18" customHeight="1" x14ac:dyDescent="0.3">
      <c r="B7" s="43" t="str">
        <f>F3</f>
        <v>古和釜</v>
      </c>
      <c r="C7" s="5">
        <f t="shared" ref="C7:C8" si="3">H5</f>
        <v>30</v>
      </c>
      <c r="D7" s="6" t="str">
        <f t="shared" ref="D7:D12" si="4">IF(C7=E7,"△",IF(C7&gt;E7,"○",IF(C7&lt;E7,"●")))</f>
        <v>○</v>
      </c>
      <c r="E7" s="7">
        <f t="shared" ref="E7:E8" si="5">F5</f>
        <v>28</v>
      </c>
      <c r="F7" s="26"/>
      <c r="G7" s="27"/>
      <c r="H7" s="28"/>
      <c r="I7" s="5">
        <v>53</v>
      </c>
      <c r="J7" s="6" t="str">
        <f t="shared" si="1"/>
        <v>○</v>
      </c>
      <c r="K7" s="7">
        <v>24</v>
      </c>
      <c r="L7" s="5">
        <v>51</v>
      </c>
      <c r="M7" s="6" t="str">
        <f t="shared" si="2"/>
        <v>○</v>
      </c>
      <c r="N7" s="7">
        <v>11</v>
      </c>
      <c r="O7" s="31">
        <f>COUNTIF($C7:$N8,"○")</f>
        <v>6</v>
      </c>
      <c r="P7" s="28"/>
      <c r="Q7" s="31">
        <f>COUNTIF($C7:$N8,"●")</f>
        <v>0</v>
      </c>
      <c r="R7" s="28"/>
      <c r="S7" s="31">
        <f>COUNTIF($C7:$N8,"△")</f>
        <v>0</v>
      </c>
      <c r="T7" s="28"/>
      <c r="U7" s="31">
        <f>(O7*3)+(S7*1)</f>
        <v>18</v>
      </c>
      <c r="V7" s="28"/>
      <c r="W7" s="41">
        <f>SUM(C7:C8,I7:I8,L7:L8)</f>
        <v>295</v>
      </c>
      <c r="X7" s="28"/>
      <c r="Y7" s="41">
        <f>SUM(E7:E8,K7:K8,N7:N8)</f>
        <v>129</v>
      </c>
      <c r="Z7" s="28"/>
      <c r="AA7" s="41">
        <f>W7/Y7</f>
        <v>2.2868217054263567</v>
      </c>
      <c r="AB7" s="28"/>
      <c r="AC7" s="42">
        <f>W7-Y7</f>
        <v>166</v>
      </c>
      <c r="AD7" s="28"/>
      <c r="AE7" s="31">
        <f>RANK(U7,U$5:V$12)</f>
        <v>1</v>
      </c>
      <c r="AF7" s="28"/>
    </row>
    <row r="8" spans="1:32" ht="18" customHeight="1" x14ac:dyDescent="0.3">
      <c r="B8" s="38"/>
      <c r="C8" s="5">
        <f t="shared" si="3"/>
        <v>36</v>
      </c>
      <c r="D8" s="6" t="str">
        <f t="shared" si="4"/>
        <v>○</v>
      </c>
      <c r="E8" s="7">
        <f t="shared" si="5"/>
        <v>31</v>
      </c>
      <c r="F8" s="32"/>
      <c r="G8" s="36"/>
      <c r="H8" s="33"/>
      <c r="I8" s="5">
        <v>73</v>
      </c>
      <c r="J8" s="6" t="str">
        <f t="shared" si="1"/>
        <v>○</v>
      </c>
      <c r="K8" s="7">
        <v>22</v>
      </c>
      <c r="L8" s="5">
        <v>52</v>
      </c>
      <c r="M8" s="6" t="str">
        <f t="shared" si="2"/>
        <v>○</v>
      </c>
      <c r="N8" s="7">
        <v>13</v>
      </c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3"/>
      <c r="AA8" s="32"/>
      <c r="AB8" s="33"/>
      <c r="AC8" s="32"/>
      <c r="AD8" s="33"/>
      <c r="AE8" s="32"/>
      <c r="AF8" s="33"/>
    </row>
    <row r="9" spans="1:32" ht="18" customHeight="1" x14ac:dyDescent="0.3">
      <c r="B9" s="43" t="str">
        <f>I3</f>
        <v>習一</v>
      </c>
      <c r="C9" s="5">
        <f t="shared" ref="C9:C10" si="6">K5</f>
        <v>22</v>
      </c>
      <c r="D9" s="6" t="str">
        <f t="shared" si="4"/>
        <v>●</v>
      </c>
      <c r="E9" s="7">
        <f t="shared" ref="E9:E10" si="7">I5</f>
        <v>52</v>
      </c>
      <c r="F9" s="5">
        <f t="shared" ref="F9:F10" si="8">K7</f>
        <v>24</v>
      </c>
      <c r="G9" s="6" t="str">
        <f t="shared" ref="G9:G12" si="9">IF(F9=H9,"△",IF(F9&gt;H9,"○",IF(F9&lt;H9,"●")))</f>
        <v>●</v>
      </c>
      <c r="H9" s="7">
        <f t="shared" ref="H9:H10" si="10">I7</f>
        <v>53</v>
      </c>
      <c r="I9" s="26"/>
      <c r="J9" s="27"/>
      <c r="K9" s="28"/>
      <c r="L9" s="5">
        <v>36</v>
      </c>
      <c r="M9" s="6" t="str">
        <f t="shared" si="2"/>
        <v>○</v>
      </c>
      <c r="N9" s="7">
        <v>23</v>
      </c>
      <c r="O9" s="31">
        <f>COUNTIF($C9:$N10,"○")</f>
        <v>2</v>
      </c>
      <c r="P9" s="28"/>
      <c r="Q9" s="31">
        <f>COUNTIF($C9:$N10,"●")</f>
        <v>4</v>
      </c>
      <c r="R9" s="28"/>
      <c r="S9" s="31">
        <f>COUNTIF($C9:$N10,"△")</f>
        <v>0</v>
      </c>
      <c r="T9" s="28"/>
      <c r="U9" s="31">
        <f>(O9*3)+(S9*1)</f>
        <v>6</v>
      </c>
      <c r="V9" s="28"/>
      <c r="W9" s="41">
        <f>SUM(F9:F10,C9:C10,L9:L10)</f>
        <v>147</v>
      </c>
      <c r="X9" s="28"/>
      <c r="Y9" s="41">
        <f>SUM(H9:H10,E9:E10,N9:N10)</f>
        <v>259</v>
      </c>
      <c r="Z9" s="28"/>
      <c r="AA9" s="41">
        <f>W9/Y9</f>
        <v>0.56756756756756754</v>
      </c>
      <c r="AB9" s="28"/>
      <c r="AC9" s="42">
        <f>W9-Y9</f>
        <v>-112</v>
      </c>
      <c r="AD9" s="28"/>
      <c r="AE9" s="31">
        <f>RANK(U9,U$5:V$12)</f>
        <v>3</v>
      </c>
      <c r="AF9" s="28"/>
    </row>
    <row r="10" spans="1:32" ht="18" customHeight="1" x14ac:dyDescent="0.3">
      <c r="B10" s="38"/>
      <c r="C10" s="5">
        <f t="shared" si="6"/>
        <v>8</v>
      </c>
      <c r="D10" s="6" t="str">
        <f t="shared" si="4"/>
        <v>●</v>
      </c>
      <c r="E10" s="7">
        <f t="shared" si="7"/>
        <v>36</v>
      </c>
      <c r="F10" s="5">
        <f t="shared" si="8"/>
        <v>22</v>
      </c>
      <c r="G10" s="6" t="str">
        <f t="shared" si="9"/>
        <v>●</v>
      </c>
      <c r="H10" s="7">
        <f t="shared" si="10"/>
        <v>73</v>
      </c>
      <c r="I10" s="32"/>
      <c r="J10" s="36"/>
      <c r="K10" s="33"/>
      <c r="L10" s="5">
        <v>35</v>
      </c>
      <c r="M10" s="6" t="str">
        <f t="shared" si="2"/>
        <v>○</v>
      </c>
      <c r="N10" s="7">
        <v>22</v>
      </c>
      <c r="O10" s="32"/>
      <c r="P10" s="33"/>
      <c r="Q10" s="32"/>
      <c r="R10" s="33"/>
      <c r="S10" s="32"/>
      <c r="T10" s="33"/>
      <c r="U10" s="32"/>
      <c r="V10" s="33"/>
      <c r="W10" s="32"/>
      <c r="X10" s="33"/>
      <c r="Y10" s="32"/>
      <c r="Z10" s="33"/>
      <c r="AA10" s="32"/>
      <c r="AB10" s="33"/>
      <c r="AC10" s="32"/>
      <c r="AD10" s="33"/>
      <c r="AE10" s="32"/>
      <c r="AF10" s="33"/>
    </row>
    <row r="11" spans="1:32" ht="18" customHeight="1" x14ac:dyDescent="0.3">
      <c r="B11" s="43" t="str">
        <f>L3</f>
        <v>若松</v>
      </c>
      <c r="C11" s="5">
        <f t="shared" ref="C11:C12" si="11">N5</f>
        <v>17</v>
      </c>
      <c r="D11" s="6" t="str">
        <f t="shared" si="4"/>
        <v>●</v>
      </c>
      <c r="E11" s="7">
        <f t="shared" ref="E11:E12" si="12">L5</f>
        <v>50</v>
      </c>
      <c r="F11" s="5">
        <f t="shared" ref="F11:F12" si="13">N7</f>
        <v>11</v>
      </c>
      <c r="G11" s="6" t="str">
        <f t="shared" si="9"/>
        <v>●</v>
      </c>
      <c r="H11" s="7">
        <f t="shared" ref="H11:H12" si="14">L7</f>
        <v>51</v>
      </c>
      <c r="I11" s="5">
        <f t="shared" ref="I11:I12" si="15">N9</f>
        <v>23</v>
      </c>
      <c r="J11" s="6" t="str">
        <f t="shared" ref="J11:J12" si="16">IF(I11=K11,"△",IF(I11&gt;K11,"○",IF(I11&lt;K11,"●")))</f>
        <v>●</v>
      </c>
      <c r="K11" s="7">
        <f t="shared" ref="K11:K12" si="17">L9</f>
        <v>36</v>
      </c>
      <c r="L11" s="26"/>
      <c r="M11" s="27"/>
      <c r="N11" s="28"/>
      <c r="O11" s="31">
        <f>COUNTIF($C11:$N12,"○")</f>
        <v>0</v>
      </c>
      <c r="P11" s="28"/>
      <c r="Q11" s="31">
        <f>COUNTIF($C11:$N12,"●")</f>
        <v>6</v>
      </c>
      <c r="R11" s="28"/>
      <c r="S11" s="31">
        <f>COUNTIF($C11:$N12,"△")</f>
        <v>0</v>
      </c>
      <c r="T11" s="28"/>
      <c r="U11" s="31">
        <f>(O11*3)+(S11*1)</f>
        <v>0</v>
      </c>
      <c r="V11" s="28"/>
      <c r="W11" s="41">
        <f>SUM(F11:F12,I11:I12,C11:C12)</f>
        <v>96</v>
      </c>
      <c r="X11" s="28"/>
      <c r="Y11" s="41">
        <f>SUM(H11:H12,K11:K12,E11:E12)</f>
        <v>267</v>
      </c>
      <c r="Z11" s="28"/>
      <c r="AA11" s="41">
        <f>W11/Y11</f>
        <v>0.3595505617977528</v>
      </c>
      <c r="AB11" s="28"/>
      <c r="AC11" s="42">
        <f>W11-Y11</f>
        <v>-171</v>
      </c>
      <c r="AD11" s="28"/>
      <c r="AE11" s="31">
        <f>RANK(U11,U$5:V$12)</f>
        <v>4</v>
      </c>
      <c r="AF11" s="28"/>
    </row>
    <row r="12" spans="1:32" ht="18" customHeight="1" x14ac:dyDescent="0.3">
      <c r="B12" s="38"/>
      <c r="C12" s="5">
        <f t="shared" si="11"/>
        <v>10</v>
      </c>
      <c r="D12" s="6" t="str">
        <f t="shared" si="4"/>
        <v>●</v>
      </c>
      <c r="E12" s="7">
        <f t="shared" si="12"/>
        <v>43</v>
      </c>
      <c r="F12" s="5">
        <f t="shared" si="13"/>
        <v>13</v>
      </c>
      <c r="G12" s="6" t="str">
        <f t="shared" si="9"/>
        <v>●</v>
      </c>
      <c r="H12" s="7">
        <f t="shared" si="14"/>
        <v>52</v>
      </c>
      <c r="I12" s="5">
        <f t="shared" si="15"/>
        <v>22</v>
      </c>
      <c r="J12" s="6" t="str">
        <f t="shared" si="16"/>
        <v>●</v>
      </c>
      <c r="K12" s="7">
        <f t="shared" si="17"/>
        <v>35</v>
      </c>
      <c r="L12" s="32"/>
      <c r="M12" s="36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</row>
    <row r="13" spans="1:32" ht="18" customHeight="1" x14ac:dyDescent="0.3"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9"/>
      <c r="N13" s="9"/>
      <c r="O13" s="8"/>
      <c r="P13" s="8"/>
      <c r="Q13" s="8"/>
      <c r="R13" s="8"/>
      <c r="S13" s="8"/>
      <c r="T13" s="8"/>
      <c r="U13" s="8"/>
      <c r="V13" s="8"/>
      <c r="W13" s="10"/>
      <c r="X13" s="10"/>
      <c r="Y13" s="10"/>
      <c r="Z13" s="10"/>
      <c r="AA13" s="10"/>
      <c r="AB13" s="10"/>
      <c r="AC13" s="11"/>
      <c r="AD13" s="11"/>
      <c r="AE13" s="8"/>
      <c r="AF13" s="8"/>
    </row>
    <row r="14" spans="1:32" ht="18" customHeight="1" x14ac:dyDescent="0.3">
      <c r="C14" s="35" t="s">
        <v>55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O14" s="44" t="s">
        <v>20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E14" s="12"/>
      <c r="AF14" s="12"/>
    </row>
    <row r="15" spans="1:32" ht="18" customHeight="1" x14ac:dyDescent="0.3">
      <c r="B15" s="37"/>
      <c r="C15" s="31" t="s">
        <v>56</v>
      </c>
      <c r="D15" s="27"/>
      <c r="E15" s="28"/>
      <c r="F15" s="31" t="s">
        <v>57</v>
      </c>
      <c r="G15" s="27"/>
      <c r="H15" s="28"/>
      <c r="I15" s="31" t="s">
        <v>58</v>
      </c>
      <c r="J15" s="27"/>
      <c r="K15" s="28"/>
      <c r="L15" s="31" t="s">
        <v>59</v>
      </c>
      <c r="M15" s="27"/>
      <c r="N15" s="28"/>
      <c r="O15" s="31" t="s">
        <v>5</v>
      </c>
      <c r="P15" s="28"/>
      <c r="Q15" s="31" t="s">
        <v>6</v>
      </c>
      <c r="R15" s="28"/>
      <c r="S15" s="31" t="s">
        <v>7</v>
      </c>
      <c r="T15" s="28"/>
      <c r="U15" s="31" t="s">
        <v>8</v>
      </c>
      <c r="V15" s="28"/>
      <c r="W15" s="31" t="s">
        <v>9</v>
      </c>
      <c r="X15" s="28"/>
      <c r="Y15" s="31" t="s">
        <v>10</v>
      </c>
      <c r="Z15" s="28"/>
      <c r="AA15" s="34" t="s">
        <v>11</v>
      </c>
      <c r="AB15" s="28"/>
      <c r="AC15" s="39" t="s">
        <v>12</v>
      </c>
      <c r="AD15" s="28"/>
      <c r="AE15" s="31" t="s">
        <v>13</v>
      </c>
      <c r="AF15" s="28"/>
    </row>
    <row r="16" spans="1:32" ht="18" customHeight="1" x14ac:dyDescent="0.3">
      <c r="B16" s="38"/>
      <c r="C16" s="32"/>
      <c r="D16" s="36"/>
      <c r="E16" s="33"/>
      <c r="F16" s="32"/>
      <c r="G16" s="36"/>
      <c r="H16" s="33"/>
      <c r="I16" s="32"/>
      <c r="J16" s="36"/>
      <c r="K16" s="33"/>
      <c r="L16" s="32"/>
      <c r="M16" s="36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</row>
    <row r="17" spans="1:32" ht="18" customHeight="1" x14ac:dyDescent="0.3">
      <c r="A17" s="1" t="s">
        <v>14</v>
      </c>
      <c r="B17" s="43" t="str">
        <f>C15</f>
        <v>二和</v>
      </c>
      <c r="C17" s="26"/>
      <c r="D17" s="27"/>
      <c r="E17" s="28"/>
      <c r="F17" s="5">
        <v>22</v>
      </c>
      <c r="G17" s="6" t="str">
        <f t="shared" ref="G17:G18" si="18">IF(F17=H17,"△",IF(F17&gt;H17,"○",IF(F17&lt;H17,"●")))</f>
        <v>●</v>
      </c>
      <c r="H17" s="7">
        <v>32</v>
      </c>
      <c r="I17" s="5">
        <v>20</v>
      </c>
      <c r="J17" s="6" t="str">
        <f t="shared" ref="J17:J20" si="19">IF(I17=K17,"△",IF(I17&gt;K17,"○",IF(I17&lt;K17,"●")))</f>
        <v>○</v>
      </c>
      <c r="K17" s="7">
        <v>0</v>
      </c>
      <c r="L17" s="5">
        <v>27</v>
      </c>
      <c r="M17" s="6" t="str">
        <f t="shared" ref="M17:M22" si="20">IF(L17=N17,"△",IF(L17&gt;N17,"○",IF(L17&lt;N17,"●")))</f>
        <v>○</v>
      </c>
      <c r="N17" s="7">
        <v>13</v>
      </c>
      <c r="O17" s="31">
        <f>COUNTIF($C17:$N18,"○")</f>
        <v>3</v>
      </c>
      <c r="P17" s="28"/>
      <c r="Q17" s="31">
        <f>COUNTIF($C$17:$N$18,"●")</f>
        <v>3</v>
      </c>
      <c r="R17" s="28"/>
      <c r="S17" s="31">
        <f>COUNTIF($C$5:$N$6,"△")</f>
        <v>0</v>
      </c>
      <c r="T17" s="28"/>
      <c r="U17" s="31">
        <f>(O17*3)+(S17*1)</f>
        <v>9</v>
      </c>
      <c r="V17" s="28"/>
      <c r="W17" s="41">
        <f>SUM(F17:F18,I17:I18,L17:L18)</f>
        <v>143</v>
      </c>
      <c r="X17" s="28"/>
      <c r="Y17" s="41">
        <f>SUM(H17:H18,K17:K18,N17:N18)</f>
        <v>128</v>
      </c>
      <c r="Z17" s="28"/>
      <c r="AA17" s="41">
        <f>W17/Y17</f>
        <v>1.1171875</v>
      </c>
      <c r="AB17" s="28"/>
      <c r="AC17" s="42">
        <f>W17-Y17</f>
        <v>15</v>
      </c>
      <c r="AD17" s="28"/>
      <c r="AE17" s="31">
        <f>RANK(U17,$U$17:$V$24)</f>
        <v>2</v>
      </c>
      <c r="AF17" s="28"/>
    </row>
    <row r="18" spans="1:32" ht="18" customHeight="1" x14ac:dyDescent="0.3">
      <c r="A18" s="1" t="s">
        <v>15</v>
      </c>
      <c r="B18" s="38"/>
      <c r="C18" s="32"/>
      <c r="D18" s="36"/>
      <c r="E18" s="33"/>
      <c r="F18" s="15">
        <v>18</v>
      </c>
      <c r="G18" s="6" t="str">
        <f t="shared" si="18"/>
        <v>●</v>
      </c>
      <c r="H18" s="16">
        <v>26</v>
      </c>
      <c r="I18" s="15">
        <v>14</v>
      </c>
      <c r="J18" s="6" t="str">
        <f t="shared" si="19"/>
        <v>●</v>
      </c>
      <c r="K18" s="16">
        <v>38</v>
      </c>
      <c r="L18" s="15">
        <v>42</v>
      </c>
      <c r="M18" s="6" t="str">
        <f t="shared" si="20"/>
        <v>○</v>
      </c>
      <c r="N18" s="16">
        <v>19</v>
      </c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</row>
    <row r="19" spans="1:32" ht="18" customHeight="1" x14ac:dyDescent="0.3">
      <c r="B19" s="43" t="str">
        <f>F15</f>
        <v>大穴</v>
      </c>
      <c r="C19" s="5">
        <f t="shared" ref="C19:C20" si="21">H17</f>
        <v>32</v>
      </c>
      <c r="D19" s="6" t="str">
        <f t="shared" ref="D19:D24" si="22">IF(C19=E19,"△",IF(C19&gt;E19,"○",IF(C19&lt;E19,"●")))</f>
        <v>○</v>
      </c>
      <c r="E19" s="7">
        <f t="shared" ref="E19:E20" si="23">F17</f>
        <v>22</v>
      </c>
      <c r="F19" s="26"/>
      <c r="G19" s="27"/>
      <c r="H19" s="28"/>
      <c r="I19" s="5">
        <v>20</v>
      </c>
      <c r="J19" s="6" t="str">
        <f t="shared" si="19"/>
        <v>○</v>
      </c>
      <c r="K19" s="7">
        <v>0</v>
      </c>
      <c r="L19" s="5">
        <v>39</v>
      </c>
      <c r="M19" s="6" t="str">
        <f t="shared" si="20"/>
        <v>○</v>
      </c>
      <c r="N19" s="7">
        <v>19</v>
      </c>
      <c r="O19" s="31">
        <f>COUNTIF($C19:$N20,"○")</f>
        <v>6</v>
      </c>
      <c r="P19" s="28"/>
      <c r="Q19" s="31">
        <f>COUNTIF($C19:$N20,"●")</f>
        <v>0</v>
      </c>
      <c r="R19" s="28"/>
      <c r="S19" s="31">
        <f>COUNTIF($C19:$N20,"△")</f>
        <v>0</v>
      </c>
      <c r="T19" s="28"/>
      <c r="U19" s="31">
        <f>(O19*3)+(S19*1)</f>
        <v>18</v>
      </c>
      <c r="V19" s="28"/>
      <c r="W19" s="41">
        <f>SUM(C19:C20,I19:I20,L19:L20)</f>
        <v>200</v>
      </c>
      <c r="X19" s="28"/>
      <c r="Y19" s="41">
        <f>SUM(E19:E20,K19:K20,N19:N20)</f>
        <v>120</v>
      </c>
      <c r="Z19" s="28"/>
      <c r="AA19" s="41">
        <f>W19/Y19</f>
        <v>1.6666666666666667</v>
      </c>
      <c r="AB19" s="28"/>
      <c r="AC19" s="42">
        <f>W19-Y19</f>
        <v>80</v>
      </c>
      <c r="AD19" s="28"/>
      <c r="AE19" s="31">
        <f>RANK(U19,U$17:V$24)</f>
        <v>1</v>
      </c>
      <c r="AF19" s="28"/>
    </row>
    <row r="20" spans="1:32" ht="18" customHeight="1" x14ac:dyDescent="0.3">
      <c r="B20" s="38"/>
      <c r="C20" s="5">
        <f t="shared" si="21"/>
        <v>26</v>
      </c>
      <c r="D20" s="6" t="str">
        <f t="shared" si="22"/>
        <v>○</v>
      </c>
      <c r="E20" s="7">
        <f t="shared" si="23"/>
        <v>18</v>
      </c>
      <c r="F20" s="32"/>
      <c r="G20" s="36"/>
      <c r="H20" s="33"/>
      <c r="I20" s="15">
        <v>46</v>
      </c>
      <c r="J20" s="6" t="str">
        <f t="shared" si="19"/>
        <v>○</v>
      </c>
      <c r="K20" s="16">
        <v>31</v>
      </c>
      <c r="L20" s="15">
        <v>37</v>
      </c>
      <c r="M20" s="6" t="str">
        <f t="shared" si="20"/>
        <v>○</v>
      </c>
      <c r="N20" s="16">
        <v>30</v>
      </c>
      <c r="O20" s="32"/>
      <c r="P20" s="33"/>
      <c r="Q20" s="32"/>
      <c r="R20" s="33"/>
      <c r="S20" s="32"/>
      <c r="T20" s="33"/>
      <c r="U20" s="32"/>
      <c r="V20" s="33"/>
      <c r="W20" s="32"/>
      <c r="X20" s="33"/>
      <c r="Y20" s="32"/>
      <c r="Z20" s="33"/>
      <c r="AA20" s="32"/>
      <c r="AB20" s="33"/>
      <c r="AC20" s="32"/>
      <c r="AD20" s="33"/>
      <c r="AE20" s="32"/>
      <c r="AF20" s="33"/>
    </row>
    <row r="21" spans="1:32" ht="18" customHeight="1" x14ac:dyDescent="0.3">
      <c r="B21" s="43" t="str">
        <f>I15</f>
        <v>田喜野井</v>
      </c>
      <c r="C21" s="5">
        <f t="shared" ref="C21:C22" si="24">K17</f>
        <v>0</v>
      </c>
      <c r="D21" s="6" t="str">
        <f t="shared" si="22"/>
        <v>●</v>
      </c>
      <c r="E21" s="7">
        <f t="shared" ref="E21:E22" si="25">I17</f>
        <v>20</v>
      </c>
      <c r="F21" s="5">
        <f t="shared" ref="F21:F22" si="26">K19</f>
        <v>0</v>
      </c>
      <c r="G21" s="6" t="str">
        <f t="shared" ref="G21:G24" si="27">IF(F21=H21,"△",IF(F21&gt;H21,"○",IF(F21&lt;H21,"●")))</f>
        <v>●</v>
      </c>
      <c r="H21" s="7">
        <f t="shared" ref="H21:H22" si="28">I19</f>
        <v>20</v>
      </c>
      <c r="I21" s="26"/>
      <c r="J21" s="27"/>
      <c r="K21" s="28"/>
      <c r="L21" s="5">
        <v>0</v>
      </c>
      <c r="M21" s="6" t="str">
        <f t="shared" si="20"/>
        <v>●</v>
      </c>
      <c r="N21" s="7">
        <v>20</v>
      </c>
      <c r="O21" s="31">
        <f>COUNTIF($C21:$N22,"○")</f>
        <v>2</v>
      </c>
      <c r="P21" s="28"/>
      <c r="Q21" s="31">
        <f>COUNTIF($C21:$N22,"●")</f>
        <v>4</v>
      </c>
      <c r="R21" s="28"/>
      <c r="S21" s="31">
        <f>COUNTIF($C21:$N22,"△")</f>
        <v>0</v>
      </c>
      <c r="T21" s="28"/>
      <c r="U21" s="31">
        <f>(O21*3)+(S21*1)</f>
        <v>6</v>
      </c>
      <c r="V21" s="28"/>
      <c r="W21" s="41">
        <f>SUM(F21:F22,C21:C22,L21:L22)</f>
        <v>92</v>
      </c>
      <c r="X21" s="28"/>
      <c r="Y21" s="41">
        <f>SUM(H21:H22,E21:E22,N21:N22)</f>
        <v>136</v>
      </c>
      <c r="Z21" s="28"/>
      <c r="AA21" s="41">
        <f>W21/Y21</f>
        <v>0.67647058823529416</v>
      </c>
      <c r="AB21" s="28"/>
      <c r="AC21" s="42">
        <f>W21-Y21</f>
        <v>-44</v>
      </c>
      <c r="AD21" s="28"/>
      <c r="AE21" s="31">
        <f>RANK(U21,U$17:V$24)</f>
        <v>3</v>
      </c>
      <c r="AF21" s="28"/>
    </row>
    <row r="22" spans="1:32" ht="18" customHeight="1" x14ac:dyDescent="0.3">
      <c r="B22" s="38"/>
      <c r="C22" s="5">
        <f t="shared" si="24"/>
        <v>38</v>
      </c>
      <c r="D22" s="6" t="str">
        <f t="shared" si="22"/>
        <v>○</v>
      </c>
      <c r="E22" s="7">
        <f t="shared" si="25"/>
        <v>14</v>
      </c>
      <c r="F22" s="5">
        <f t="shared" si="26"/>
        <v>31</v>
      </c>
      <c r="G22" s="6" t="str">
        <f t="shared" si="27"/>
        <v>●</v>
      </c>
      <c r="H22" s="7">
        <f t="shared" si="28"/>
        <v>46</v>
      </c>
      <c r="I22" s="32"/>
      <c r="J22" s="36"/>
      <c r="K22" s="33"/>
      <c r="L22" s="15">
        <v>23</v>
      </c>
      <c r="M22" s="6" t="str">
        <f t="shared" si="20"/>
        <v>○</v>
      </c>
      <c r="N22" s="16">
        <v>16</v>
      </c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  <c r="AE22" s="32"/>
      <c r="AF22" s="33"/>
    </row>
    <row r="23" spans="1:32" ht="18" customHeight="1" x14ac:dyDescent="0.3">
      <c r="B23" s="43" t="str">
        <f>L15</f>
        <v>八木が谷</v>
      </c>
      <c r="C23" s="5">
        <f t="shared" ref="C23:C24" si="29">N17</f>
        <v>13</v>
      </c>
      <c r="D23" s="6" t="str">
        <f t="shared" si="22"/>
        <v>●</v>
      </c>
      <c r="E23" s="7">
        <f t="shared" ref="E23:E24" si="30">L17</f>
        <v>27</v>
      </c>
      <c r="F23" s="5">
        <f t="shared" ref="F23:F24" si="31">N19</f>
        <v>19</v>
      </c>
      <c r="G23" s="6" t="str">
        <f t="shared" si="27"/>
        <v>●</v>
      </c>
      <c r="H23" s="7">
        <f>I19</f>
        <v>20</v>
      </c>
      <c r="I23" s="5">
        <f t="shared" ref="I23:I24" si="32">N21</f>
        <v>20</v>
      </c>
      <c r="J23" s="6" t="str">
        <f t="shared" ref="J23:J24" si="33">IF(I23=K23,"△",IF(I23&gt;K23,"○",IF(I23&lt;K23,"●")))</f>
        <v>○</v>
      </c>
      <c r="K23" s="7">
        <f t="shared" ref="K23:K24" si="34">L21</f>
        <v>0</v>
      </c>
      <c r="L23" s="26"/>
      <c r="M23" s="27"/>
      <c r="N23" s="28"/>
      <c r="O23" s="31">
        <f>COUNTIF($C23:$N24,"○")</f>
        <v>1</v>
      </c>
      <c r="P23" s="28"/>
      <c r="Q23" s="31">
        <f>COUNTIF($C23:$N24,"●")</f>
        <v>5</v>
      </c>
      <c r="R23" s="28"/>
      <c r="S23" s="31">
        <f>COUNTIF($C23:$N24,"△")</f>
        <v>0</v>
      </c>
      <c r="T23" s="28"/>
      <c r="U23" s="31">
        <f>(O23*3)+(S23*1)</f>
        <v>3</v>
      </c>
      <c r="V23" s="28"/>
      <c r="W23" s="41">
        <f>SUM(F23:F24,I23:I24,C23:C24)</f>
        <v>117</v>
      </c>
      <c r="X23" s="28"/>
      <c r="Y23" s="41">
        <f>SUM(H23:H24,K23:K24,E23:E24)</f>
        <v>149</v>
      </c>
      <c r="Z23" s="28"/>
      <c r="AA23" s="41">
        <f>W23/Y23</f>
        <v>0.78523489932885904</v>
      </c>
      <c r="AB23" s="28"/>
      <c r="AC23" s="42">
        <f>W23-Y23</f>
        <v>-32</v>
      </c>
      <c r="AD23" s="28"/>
      <c r="AE23" s="31">
        <f>RANK(U23,U$17:V$24)</f>
        <v>4</v>
      </c>
      <c r="AF23" s="28"/>
    </row>
    <row r="24" spans="1:32" ht="18" customHeight="1" x14ac:dyDescent="0.3">
      <c r="B24" s="38"/>
      <c r="C24" s="5">
        <f t="shared" si="29"/>
        <v>19</v>
      </c>
      <c r="D24" s="6" t="str">
        <f t="shared" si="22"/>
        <v>●</v>
      </c>
      <c r="E24" s="7">
        <f t="shared" si="30"/>
        <v>42</v>
      </c>
      <c r="F24" s="5">
        <f t="shared" si="31"/>
        <v>30</v>
      </c>
      <c r="G24" s="6" t="str">
        <f t="shared" si="27"/>
        <v>●</v>
      </c>
      <c r="H24" s="7">
        <f>L20</f>
        <v>37</v>
      </c>
      <c r="I24" s="5">
        <f t="shared" si="32"/>
        <v>16</v>
      </c>
      <c r="J24" s="6" t="str">
        <f t="shared" si="33"/>
        <v>●</v>
      </c>
      <c r="K24" s="7">
        <f t="shared" si="34"/>
        <v>23</v>
      </c>
      <c r="L24" s="32"/>
      <c r="M24" s="36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32"/>
      <c r="AB24" s="33"/>
      <c r="AC24" s="32"/>
      <c r="AD24" s="33"/>
      <c r="AE24" s="32"/>
      <c r="AF24" s="33"/>
    </row>
    <row r="25" spans="1:32" ht="18" customHeight="1" x14ac:dyDescent="0.3"/>
    <row r="26" spans="1:32" ht="18" customHeight="1" x14ac:dyDescent="0.3"/>
    <row r="27" spans="1:32" ht="18" customHeight="1" x14ac:dyDescent="0.3">
      <c r="C27" s="82" t="s">
        <v>88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32" ht="18" customHeight="1" x14ac:dyDescent="0.3">
      <c r="B28" s="37"/>
      <c r="C28" s="31" t="s">
        <v>90</v>
      </c>
      <c r="D28" s="27"/>
      <c r="E28" s="28"/>
      <c r="F28" s="31" t="s">
        <v>91</v>
      </c>
      <c r="G28" s="27"/>
      <c r="H28" s="28"/>
      <c r="I28" s="31" t="s">
        <v>92</v>
      </c>
      <c r="J28" s="27"/>
      <c r="K28" s="28"/>
      <c r="L28" s="31" t="s">
        <v>93</v>
      </c>
      <c r="M28" s="27"/>
      <c r="N28" s="28"/>
      <c r="O28" s="31" t="s">
        <v>5</v>
      </c>
      <c r="P28" s="28"/>
      <c r="Q28" s="31" t="s">
        <v>6</v>
      </c>
      <c r="R28" s="28"/>
      <c r="S28" s="31" t="s">
        <v>7</v>
      </c>
      <c r="T28" s="28"/>
      <c r="U28" s="31" t="s">
        <v>8</v>
      </c>
      <c r="V28" s="28"/>
      <c r="W28" s="31" t="s">
        <v>9</v>
      </c>
      <c r="X28" s="28"/>
      <c r="Y28" s="31" t="s">
        <v>10</v>
      </c>
      <c r="Z28" s="28"/>
      <c r="AA28" s="34" t="s">
        <v>11</v>
      </c>
      <c r="AB28" s="28"/>
      <c r="AC28" s="39" t="s">
        <v>12</v>
      </c>
      <c r="AD28" s="28"/>
      <c r="AE28" s="31" t="s">
        <v>13</v>
      </c>
      <c r="AF28" s="28"/>
    </row>
    <row r="29" spans="1:32" ht="18" customHeight="1" x14ac:dyDescent="0.3">
      <c r="B29" s="38"/>
      <c r="C29" s="32"/>
      <c r="D29" s="36"/>
      <c r="E29" s="33"/>
      <c r="F29" s="32"/>
      <c r="G29" s="36"/>
      <c r="H29" s="33"/>
      <c r="I29" s="32"/>
      <c r="J29" s="36"/>
      <c r="K29" s="33"/>
      <c r="L29" s="32"/>
      <c r="M29" s="36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</row>
    <row r="30" spans="1:32" ht="18" customHeight="1" x14ac:dyDescent="0.3">
      <c r="B30" s="13" t="str">
        <f>C28</f>
        <v>古和釜</v>
      </c>
      <c r="C30" s="26"/>
      <c r="D30" s="27"/>
      <c r="E30" s="28"/>
      <c r="F30" s="5">
        <v>48</v>
      </c>
      <c r="G30" s="20" t="str">
        <f t="shared" ref="G30" si="35">IF(F30=H30,"△",IF(F30&gt;H30,"○",IF(F30&lt;H30,"●")))</f>
        <v>○</v>
      </c>
      <c r="H30" s="7">
        <v>28</v>
      </c>
      <c r="I30" s="5">
        <v>15</v>
      </c>
      <c r="J30" s="20" t="str">
        <f t="shared" ref="J30:J31" si="36">IF(I30=K30,"△",IF(I30&gt;K30,"○",IF(I30&lt;K30,"●")))</f>
        <v>●</v>
      </c>
      <c r="K30" s="7">
        <v>29</v>
      </c>
      <c r="L30" s="5">
        <v>26</v>
      </c>
      <c r="M30" s="20" t="str">
        <f t="shared" ref="M30:M32" si="37">IF(L30=N30,"△",IF(L30&gt;N30,"○",IF(L30&lt;N30,"●")))</f>
        <v>△</v>
      </c>
      <c r="N30" s="7">
        <v>26</v>
      </c>
      <c r="O30" s="25">
        <f t="shared" ref="O30:O33" si="38">COUNTIF($C30:$N30,"○")</f>
        <v>1</v>
      </c>
      <c r="P30" s="23"/>
      <c r="Q30" s="25">
        <f>COUNTIF(C30:N30,"●")</f>
        <v>1</v>
      </c>
      <c r="R30" s="23"/>
      <c r="S30" s="25">
        <f t="shared" ref="S30:S33" si="39">COUNTIF(C30:N30,"△")</f>
        <v>1</v>
      </c>
      <c r="T30" s="23"/>
      <c r="U30" s="25">
        <f t="shared" ref="U30:U33" si="40">(O30*3)+(S30*1)</f>
        <v>4</v>
      </c>
      <c r="V30" s="23"/>
      <c r="W30" s="22">
        <f>SUM(F30,I30,L30)</f>
        <v>89</v>
      </c>
      <c r="X30" s="23"/>
      <c r="Y30" s="22">
        <f>SUM(H30,K30,N30)</f>
        <v>83</v>
      </c>
      <c r="Z30" s="23"/>
      <c r="AA30" s="22">
        <f t="shared" ref="AA30:AA33" si="41">W30/Y30</f>
        <v>1.072289156626506</v>
      </c>
      <c r="AB30" s="23"/>
      <c r="AC30" s="24">
        <f t="shared" ref="AC30:AC33" si="42">W30-Y30</f>
        <v>6</v>
      </c>
      <c r="AD30" s="23"/>
      <c r="AE30" s="25">
        <f>RANK(U30,U30:V33)</f>
        <v>2</v>
      </c>
      <c r="AF30" s="23"/>
    </row>
    <row r="31" spans="1:32" ht="18" customHeight="1" x14ac:dyDescent="0.3">
      <c r="B31" s="13" t="str">
        <f>F28</f>
        <v>大穴</v>
      </c>
      <c r="C31" s="5">
        <f>H30</f>
        <v>28</v>
      </c>
      <c r="D31" s="6" t="str">
        <f t="shared" ref="D31:D33" si="43">IF(C31=E31,"△",IF(C31&gt;E31,"○",IF(C31&lt;E31,"●")))</f>
        <v>●</v>
      </c>
      <c r="E31" s="7">
        <f>F30</f>
        <v>48</v>
      </c>
      <c r="F31" s="26"/>
      <c r="G31" s="27"/>
      <c r="H31" s="28"/>
      <c r="I31" s="5">
        <v>24</v>
      </c>
      <c r="J31" s="20" t="str">
        <f t="shared" si="36"/>
        <v>●</v>
      </c>
      <c r="K31" s="7">
        <v>30</v>
      </c>
      <c r="L31" s="5">
        <v>37</v>
      </c>
      <c r="M31" s="20" t="str">
        <f t="shared" si="37"/>
        <v>○</v>
      </c>
      <c r="N31" s="7">
        <v>32</v>
      </c>
      <c r="O31" s="25">
        <f t="shared" si="38"/>
        <v>1</v>
      </c>
      <c r="P31" s="23"/>
      <c r="Q31" s="25">
        <f t="shared" ref="Q31:Q33" si="44">COUNTIF($C31:$N31,"●")</f>
        <v>2</v>
      </c>
      <c r="R31" s="23"/>
      <c r="S31" s="25">
        <f t="shared" si="39"/>
        <v>0</v>
      </c>
      <c r="T31" s="23"/>
      <c r="U31" s="25">
        <f t="shared" si="40"/>
        <v>3</v>
      </c>
      <c r="V31" s="23"/>
      <c r="W31" s="22">
        <f>SUM(C31,I31,L31)</f>
        <v>89</v>
      </c>
      <c r="X31" s="23"/>
      <c r="Y31" s="22">
        <f>SUM(E31,K31,N31)</f>
        <v>110</v>
      </c>
      <c r="Z31" s="23"/>
      <c r="AA31" s="22">
        <f t="shared" si="41"/>
        <v>0.80909090909090908</v>
      </c>
      <c r="AB31" s="23"/>
      <c r="AC31" s="24">
        <f t="shared" si="42"/>
        <v>-21</v>
      </c>
      <c r="AD31" s="23"/>
      <c r="AE31" s="25">
        <f>RANK(U31,U30:V33)</f>
        <v>3</v>
      </c>
      <c r="AF31" s="23"/>
    </row>
    <row r="32" spans="1:32" ht="18" customHeight="1" x14ac:dyDescent="0.3">
      <c r="B32" s="13" t="str">
        <f>I28</f>
        <v>高郷</v>
      </c>
      <c r="C32" s="5">
        <f>K30</f>
        <v>29</v>
      </c>
      <c r="D32" s="6" t="str">
        <f t="shared" si="43"/>
        <v>○</v>
      </c>
      <c r="E32" s="7">
        <f>I30</f>
        <v>15</v>
      </c>
      <c r="F32" s="5">
        <f>K31</f>
        <v>30</v>
      </c>
      <c r="G32" s="6" t="str">
        <f t="shared" ref="G32:G33" si="45">IF(F32=H32,"△",IF(F32&gt;H32,"○",IF(F32&lt;H32,"●")))</f>
        <v>○</v>
      </c>
      <c r="H32" s="7">
        <f>I31</f>
        <v>24</v>
      </c>
      <c r="I32" s="26"/>
      <c r="J32" s="27"/>
      <c r="K32" s="28"/>
      <c r="L32" s="5">
        <v>26</v>
      </c>
      <c r="M32" s="20" t="str">
        <f t="shared" si="37"/>
        <v>○</v>
      </c>
      <c r="N32" s="7">
        <v>15</v>
      </c>
      <c r="O32" s="25">
        <f t="shared" si="38"/>
        <v>3</v>
      </c>
      <c r="P32" s="23"/>
      <c r="Q32" s="25">
        <f t="shared" si="44"/>
        <v>0</v>
      </c>
      <c r="R32" s="23"/>
      <c r="S32" s="25">
        <f t="shared" si="39"/>
        <v>0</v>
      </c>
      <c r="T32" s="23"/>
      <c r="U32" s="25">
        <f t="shared" si="40"/>
        <v>9</v>
      </c>
      <c r="V32" s="23"/>
      <c r="W32" s="22">
        <f>SUM(F32,C32,L32)</f>
        <v>85</v>
      </c>
      <c r="X32" s="23"/>
      <c r="Y32" s="22">
        <f>SUM(H32,E32,N32)</f>
        <v>54</v>
      </c>
      <c r="Z32" s="23"/>
      <c r="AA32" s="22">
        <f t="shared" si="41"/>
        <v>1.5740740740740742</v>
      </c>
      <c r="AB32" s="23"/>
      <c r="AC32" s="24">
        <f t="shared" si="42"/>
        <v>31</v>
      </c>
      <c r="AD32" s="23"/>
      <c r="AE32" s="25">
        <f>RANK(U32,U30:V33)</f>
        <v>1</v>
      </c>
      <c r="AF32" s="23"/>
    </row>
    <row r="33" spans="1:32" ht="18" customHeight="1" x14ac:dyDescent="0.3">
      <c r="B33" s="13" t="str">
        <f>L28</f>
        <v>二和</v>
      </c>
      <c r="C33" s="5">
        <f>N30</f>
        <v>26</v>
      </c>
      <c r="D33" s="6" t="str">
        <f t="shared" si="43"/>
        <v>△</v>
      </c>
      <c r="E33" s="7">
        <f>L30</f>
        <v>26</v>
      </c>
      <c r="F33" s="5">
        <f>N31</f>
        <v>32</v>
      </c>
      <c r="G33" s="6" t="str">
        <f t="shared" si="45"/>
        <v>●</v>
      </c>
      <c r="H33" s="7">
        <f>L31</f>
        <v>37</v>
      </c>
      <c r="I33" s="5">
        <f>N32</f>
        <v>15</v>
      </c>
      <c r="J33" s="6" t="str">
        <f>IF(I33=K33,"△",IF(I33&gt;K33,"○",IF(I33&lt;K33,"●")))</f>
        <v>●</v>
      </c>
      <c r="K33" s="7">
        <f>L32</f>
        <v>26</v>
      </c>
      <c r="L33" s="29"/>
      <c r="M33" s="30"/>
      <c r="N33" s="23"/>
      <c r="O33" s="25">
        <f t="shared" si="38"/>
        <v>0</v>
      </c>
      <c r="P33" s="23"/>
      <c r="Q33" s="25">
        <f t="shared" si="44"/>
        <v>2</v>
      </c>
      <c r="R33" s="23"/>
      <c r="S33" s="25">
        <f t="shared" si="39"/>
        <v>1</v>
      </c>
      <c r="T33" s="23"/>
      <c r="U33" s="25">
        <f t="shared" si="40"/>
        <v>1</v>
      </c>
      <c r="V33" s="23"/>
      <c r="W33" s="22">
        <f>SUM(F33,I33,C33)</f>
        <v>73</v>
      </c>
      <c r="X33" s="23"/>
      <c r="Y33" s="22">
        <f>SUM(H33,K33,E33)</f>
        <v>89</v>
      </c>
      <c r="Z33" s="23"/>
      <c r="AA33" s="22">
        <f t="shared" si="41"/>
        <v>0.8202247191011236</v>
      </c>
      <c r="AB33" s="23"/>
      <c r="AC33" s="24">
        <f t="shared" si="42"/>
        <v>-16</v>
      </c>
      <c r="AD33" s="23"/>
      <c r="AE33" s="25">
        <f>RANK(U33,U30:V33)</f>
        <v>4</v>
      </c>
      <c r="AF33" s="23"/>
    </row>
    <row r="34" spans="1:32" ht="18" customHeight="1" x14ac:dyDescent="0.3"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9"/>
      <c r="O34" s="8"/>
      <c r="P34" s="8"/>
      <c r="Q34" s="8"/>
      <c r="R34" s="8"/>
      <c r="S34" s="8"/>
      <c r="T34" s="8"/>
      <c r="U34" s="8"/>
      <c r="V34" s="8"/>
      <c r="W34" s="10"/>
      <c r="X34" s="10"/>
      <c r="Y34" s="10"/>
      <c r="Z34" s="10"/>
      <c r="AA34" s="10"/>
      <c r="AB34" s="10"/>
      <c r="AC34" s="11"/>
      <c r="AD34" s="11"/>
      <c r="AE34" s="8"/>
      <c r="AF34" s="8"/>
    </row>
    <row r="35" spans="1:32" ht="18" customHeight="1" x14ac:dyDescent="0.3">
      <c r="C35" s="82" t="s">
        <v>89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AE35" s="12"/>
      <c r="AF35" s="12"/>
    </row>
    <row r="36" spans="1:32" ht="18.75" customHeight="1" x14ac:dyDescent="0.3">
      <c r="B36" s="37"/>
      <c r="C36" s="31" t="s">
        <v>94</v>
      </c>
      <c r="D36" s="27"/>
      <c r="E36" s="28"/>
      <c r="F36" s="31" t="s">
        <v>95</v>
      </c>
      <c r="G36" s="27"/>
      <c r="H36" s="28"/>
      <c r="I36" s="31" t="s">
        <v>96</v>
      </c>
      <c r="J36" s="27"/>
      <c r="K36" s="28"/>
      <c r="L36" s="31" t="s">
        <v>97</v>
      </c>
      <c r="M36" s="27"/>
      <c r="N36" s="28"/>
      <c r="O36" s="31" t="s">
        <v>5</v>
      </c>
      <c r="P36" s="28"/>
      <c r="Q36" s="31" t="s">
        <v>6</v>
      </c>
      <c r="R36" s="28"/>
      <c r="S36" s="31" t="s">
        <v>7</v>
      </c>
      <c r="T36" s="28"/>
      <c r="U36" s="31" t="s">
        <v>8</v>
      </c>
      <c r="V36" s="28"/>
      <c r="W36" s="31" t="s">
        <v>9</v>
      </c>
      <c r="X36" s="28"/>
      <c r="Y36" s="31" t="s">
        <v>10</v>
      </c>
      <c r="Z36" s="28"/>
      <c r="AA36" s="34" t="s">
        <v>11</v>
      </c>
      <c r="AB36" s="28"/>
      <c r="AC36" s="39" t="s">
        <v>12</v>
      </c>
      <c r="AD36" s="28"/>
      <c r="AE36" s="31" t="s">
        <v>13</v>
      </c>
      <c r="AF36" s="28"/>
    </row>
    <row r="37" spans="1:32" ht="18" customHeight="1" x14ac:dyDescent="0.3">
      <c r="B37" s="38"/>
      <c r="C37" s="32"/>
      <c r="D37" s="36"/>
      <c r="E37" s="33"/>
      <c r="F37" s="32"/>
      <c r="G37" s="36"/>
      <c r="H37" s="33"/>
      <c r="I37" s="32"/>
      <c r="J37" s="36"/>
      <c r="K37" s="33"/>
      <c r="L37" s="32"/>
      <c r="M37" s="36"/>
      <c r="N37" s="33"/>
      <c r="O37" s="32"/>
      <c r="P37" s="33"/>
      <c r="Q37" s="32"/>
      <c r="R37" s="33"/>
      <c r="S37" s="32"/>
      <c r="T37" s="33"/>
      <c r="U37" s="32"/>
      <c r="V37" s="33"/>
      <c r="W37" s="32"/>
      <c r="X37" s="33"/>
      <c r="Y37" s="32"/>
      <c r="Z37" s="33"/>
      <c r="AA37" s="32"/>
      <c r="AB37" s="33"/>
      <c r="AC37" s="32"/>
      <c r="AD37" s="33"/>
      <c r="AE37" s="32"/>
      <c r="AF37" s="33"/>
    </row>
    <row r="38" spans="1:32" ht="18" customHeight="1" x14ac:dyDescent="0.3">
      <c r="A38" s="1" t="s">
        <v>14</v>
      </c>
      <c r="B38" s="21" t="str">
        <f>C36</f>
        <v>習一</v>
      </c>
      <c r="C38" s="26"/>
      <c r="D38" s="27"/>
      <c r="E38" s="28"/>
      <c r="F38" s="5">
        <v>18</v>
      </c>
      <c r="G38" s="19" t="str">
        <f t="shared" ref="G38" si="46">IF(F38=H38,"△",IF(F38&gt;H38,"○",IF(F38&lt;H38,"●")))</f>
        <v>●</v>
      </c>
      <c r="H38" s="7">
        <v>44</v>
      </c>
      <c r="I38" s="5">
        <v>20</v>
      </c>
      <c r="J38" s="19" t="str">
        <f t="shared" ref="J38:J39" si="47">IF(I38=K38,"△",IF(I38&gt;K38,"○",IF(I38&lt;K38,"●")))</f>
        <v>○</v>
      </c>
      <c r="K38" s="7">
        <v>0</v>
      </c>
      <c r="L38" s="5">
        <v>17</v>
      </c>
      <c r="M38" s="19" t="str">
        <f t="shared" ref="M38:M40" si="48">IF(L38=N38,"△",IF(L38&gt;N38,"○",IF(L38&lt;N38,"●")))</f>
        <v>●</v>
      </c>
      <c r="N38" s="7">
        <v>36</v>
      </c>
      <c r="O38" s="25">
        <f t="shared" ref="O38:O41" si="49">COUNTIF($C38:$N38,"○")</f>
        <v>1</v>
      </c>
      <c r="P38" s="23"/>
      <c r="Q38" s="25">
        <f>COUNTIF(C38:N38,"●")</f>
        <v>2</v>
      </c>
      <c r="R38" s="23"/>
      <c r="S38" s="25">
        <f t="shared" ref="S38:S41" si="50">COUNTIF(C38:N38,"△")</f>
        <v>0</v>
      </c>
      <c r="T38" s="23"/>
      <c r="U38" s="25">
        <f t="shared" ref="U38:U41" si="51">(O38*3)+(S38*1)</f>
        <v>3</v>
      </c>
      <c r="V38" s="23"/>
      <c r="W38" s="22">
        <f>SUM(F38,I38,L38)</f>
        <v>55</v>
      </c>
      <c r="X38" s="23"/>
      <c r="Y38" s="22">
        <f>SUM(H38,K38,N38)</f>
        <v>80</v>
      </c>
      <c r="Z38" s="23"/>
      <c r="AA38" s="22">
        <f t="shared" ref="AA38:AA41" si="52">W38/Y38</f>
        <v>0.6875</v>
      </c>
      <c r="AB38" s="23"/>
      <c r="AC38" s="24">
        <f t="shared" ref="AC38:AC41" si="53">W38-Y38</f>
        <v>-25</v>
      </c>
      <c r="AD38" s="23"/>
      <c r="AE38" s="25">
        <f>RANK(U38,U38:V41)</f>
        <v>3</v>
      </c>
      <c r="AF38" s="23"/>
    </row>
    <row r="39" spans="1:32" ht="18" customHeight="1" x14ac:dyDescent="0.3">
      <c r="B39" s="21" t="str">
        <f>F36</f>
        <v>田喜野井</v>
      </c>
      <c r="C39" s="5">
        <f>H38</f>
        <v>44</v>
      </c>
      <c r="D39" s="6" t="str">
        <f t="shared" ref="D39:D41" si="54">IF(C39=E39,"△",IF(C39&gt;E39,"○",IF(C39&lt;E39,"●")))</f>
        <v>○</v>
      </c>
      <c r="E39" s="7">
        <f>F38</f>
        <v>18</v>
      </c>
      <c r="F39" s="26"/>
      <c r="G39" s="27"/>
      <c r="H39" s="28"/>
      <c r="I39" s="5">
        <v>20</v>
      </c>
      <c r="J39" s="19" t="str">
        <f t="shared" si="47"/>
        <v>○</v>
      </c>
      <c r="K39" s="7">
        <v>0</v>
      </c>
      <c r="L39" s="5">
        <v>11</v>
      </c>
      <c r="M39" s="19" t="str">
        <f t="shared" si="48"/>
        <v>●</v>
      </c>
      <c r="N39" s="7">
        <v>14</v>
      </c>
      <c r="O39" s="25">
        <f t="shared" si="49"/>
        <v>2</v>
      </c>
      <c r="P39" s="23"/>
      <c r="Q39" s="25">
        <f t="shared" ref="Q39:Q41" si="55">COUNTIF($C39:$N39,"●")</f>
        <v>1</v>
      </c>
      <c r="R39" s="23"/>
      <c r="S39" s="25">
        <f t="shared" si="50"/>
        <v>0</v>
      </c>
      <c r="T39" s="23"/>
      <c r="U39" s="25">
        <f t="shared" si="51"/>
        <v>6</v>
      </c>
      <c r="V39" s="23"/>
      <c r="W39" s="22">
        <f>SUM(C39,I39,L39)</f>
        <v>75</v>
      </c>
      <c r="X39" s="23"/>
      <c r="Y39" s="22">
        <f>SUM(E39,K39,N39)</f>
        <v>32</v>
      </c>
      <c r="Z39" s="23"/>
      <c r="AA39" s="22">
        <f t="shared" si="52"/>
        <v>2.34375</v>
      </c>
      <c r="AB39" s="23"/>
      <c r="AC39" s="24">
        <f t="shared" si="53"/>
        <v>43</v>
      </c>
      <c r="AD39" s="23"/>
      <c r="AE39" s="25">
        <v>1</v>
      </c>
      <c r="AF39" s="23"/>
    </row>
    <row r="40" spans="1:32" ht="18" customHeight="1" x14ac:dyDescent="0.3">
      <c r="B40" s="21" t="str">
        <f>I36</f>
        <v>若松</v>
      </c>
      <c r="C40" s="5">
        <f>K38</f>
        <v>0</v>
      </c>
      <c r="D40" s="6" t="str">
        <f t="shared" si="54"/>
        <v>●</v>
      </c>
      <c r="E40" s="7">
        <f>I38</f>
        <v>20</v>
      </c>
      <c r="F40" s="5">
        <f>K39</f>
        <v>0</v>
      </c>
      <c r="G40" s="6" t="str">
        <f t="shared" ref="G40:G41" si="56">IF(F40=H40,"△",IF(F40&gt;H40,"○",IF(F40&lt;H40,"●")))</f>
        <v>●</v>
      </c>
      <c r="H40" s="7">
        <f>I39</f>
        <v>20</v>
      </c>
      <c r="I40" s="26"/>
      <c r="J40" s="27"/>
      <c r="K40" s="28"/>
      <c r="L40" s="5">
        <v>0</v>
      </c>
      <c r="M40" s="19" t="str">
        <f t="shared" si="48"/>
        <v>●</v>
      </c>
      <c r="N40" s="7">
        <v>20</v>
      </c>
      <c r="O40" s="25">
        <f t="shared" si="49"/>
        <v>0</v>
      </c>
      <c r="P40" s="23"/>
      <c r="Q40" s="25">
        <f t="shared" si="55"/>
        <v>3</v>
      </c>
      <c r="R40" s="23"/>
      <c r="S40" s="25">
        <f t="shared" si="50"/>
        <v>0</v>
      </c>
      <c r="T40" s="23"/>
      <c r="U40" s="25">
        <f t="shared" si="51"/>
        <v>0</v>
      </c>
      <c r="V40" s="23"/>
      <c r="W40" s="22">
        <f>SUM(F40,C40,L40)</f>
        <v>0</v>
      </c>
      <c r="X40" s="23"/>
      <c r="Y40" s="22">
        <f>SUM(H40,E40,N40)</f>
        <v>60</v>
      </c>
      <c r="Z40" s="23"/>
      <c r="AA40" s="22">
        <f t="shared" si="52"/>
        <v>0</v>
      </c>
      <c r="AB40" s="23"/>
      <c r="AC40" s="24">
        <f t="shared" si="53"/>
        <v>-60</v>
      </c>
      <c r="AD40" s="23"/>
      <c r="AE40" s="25">
        <f>RANK(U40,U38:V41)</f>
        <v>4</v>
      </c>
      <c r="AF40" s="23"/>
    </row>
    <row r="41" spans="1:32" ht="18" customHeight="1" x14ac:dyDescent="0.3">
      <c r="B41" s="21" t="str">
        <f>L36</f>
        <v>八木が谷</v>
      </c>
      <c r="C41" s="5">
        <f>N38</f>
        <v>36</v>
      </c>
      <c r="D41" s="6" t="str">
        <f t="shared" si="54"/>
        <v>○</v>
      </c>
      <c r="E41" s="7">
        <f>L38</f>
        <v>17</v>
      </c>
      <c r="F41" s="5">
        <f>N39</f>
        <v>14</v>
      </c>
      <c r="G41" s="6" t="str">
        <f t="shared" si="56"/>
        <v>○</v>
      </c>
      <c r="H41" s="7">
        <f>L39</f>
        <v>11</v>
      </c>
      <c r="I41" s="5">
        <f>N40</f>
        <v>20</v>
      </c>
      <c r="J41" s="6" t="str">
        <f>IF(I41=K41,"△",IF(I41&gt;K41,"○",IF(I41&lt;K41,"●")))</f>
        <v>○</v>
      </c>
      <c r="K41" s="7">
        <f>L40</f>
        <v>0</v>
      </c>
      <c r="L41" s="29"/>
      <c r="M41" s="30"/>
      <c r="N41" s="23"/>
      <c r="O41" s="25">
        <f t="shared" si="49"/>
        <v>3</v>
      </c>
      <c r="P41" s="23"/>
      <c r="Q41" s="25">
        <f t="shared" si="55"/>
        <v>0</v>
      </c>
      <c r="R41" s="23"/>
      <c r="S41" s="25">
        <f t="shared" si="50"/>
        <v>0</v>
      </c>
      <c r="T41" s="23"/>
      <c r="U41" s="25">
        <f t="shared" si="51"/>
        <v>9</v>
      </c>
      <c r="V41" s="23"/>
      <c r="W41" s="22">
        <f>SUM(F41,I41,C41)</f>
        <v>70</v>
      </c>
      <c r="X41" s="23"/>
      <c r="Y41" s="22">
        <f>SUM(H41,K41,E41)</f>
        <v>28</v>
      </c>
      <c r="Z41" s="23"/>
      <c r="AA41" s="22">
        <f t="shared" si="52"/>
        <v>2.5</v>
      </c>
      <c r="AB41" s="23"/>
      <c r="AC41" s="24">
        <f t="shared" si="53"/>
        <v>42</v>
      </c>
      <c r="AD41" s="23"/>
      <c r="AE41" s="25">
        <v>2</v>
      </c>
      <c r="AF41" s="23"/>
    </row>
    <row r="42" spans="1:32" ht="18" customHeight="1" x14ac:dyDescent="0.3"/>
    <row r="43" spans="1:32" ht="18" customHeight="1" x14ac:dyDescent="0.3"/>
    <row r="44" spans="1:32" ht="18" customHeight="1" x14ac:dyDescent="0.3"/>
    <row r="45" spans="1:32" ht="18" customHeight="1" x14ac:dyDescent="0.3"/>
    <row r="46" spans="1:32" ht="18" customHeight="1" x14ac:dyDescent="0.3"/>
    <row r="47" spans="1:32" ht="18" customHeight="1" x14ac:dyDescent="0.3"/>
    <row r="48" spans="1:32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</sheetData>
  <mergeCells count="229">
    <mergeCell ref="AE30:AF30"/>
    <mergeCell ref="O28:P29"/>
    <mergeCell ref="O30:P30"/>
    <mergeCell ref="Q30:R30"/>
    <mergeCell ref="S30:T30"/>
    <mergeCell ref="U30:V30"/>
    <mergeCell ref="W30:X30"/>
    <mergeCell ref="Y30:Z30"/>
    <mergeCell ref="AA36:AB37"/>
    <mergeCell ref="AC36:AD37"/>
    <mergeCell ref="O36:P37"/>
    <mergeCell ref="Q36:R37"/>
    <mergeCell ref="S36:T37"/>
    <mergeCell ref="U36:V37"/>
    <mergeCell ref="W36:X37"/>
    <mergeCell ref="Y36:Z37"/>
    <mergeCell ref="AC33:AD33"/>
    <mergeCell ref="AE33:AF33"/>
    <mergeCell ref="Y32:Z32"/>
    <mergeCell ref="AA32:AB32"/>
    <mergeCell ref="AC32:AD32"/>
    <mergeCell ref="AE32:AF32"/>
    <mergeCell ref="Q32:R32"/>
    <mergeCell ref="S32:T32"/>
    <mergeCell ref="B28:B29"/>
    <mergeCell ref="C28:E29"/>
    <mergeCell ref="F28:H29"/>
    <mergeCell ref="I28:K29"/>
    <mergeCell ref="L28:N29"/>
    <mergeCell ref="C30:E30"/>
    <mergeCell ref="F31:H31"/>
    <mergeCell ref="AA30:AB30"/>
    <mergeCell ref="AC30:AD30"/>
    <mergeCell ref="Q31:R31"/>
    <mergeCell ref="S31:T31"/>
    <mergeCell ref="U31:V31"/>
    <mergeCell ref="C27:M27"/>
    <mergeCell ref="Q28:R29"/>
    <mergeCell ref="S28:T29"/>
    <mergeCell ref="U28:V29"/>
    <mergeCell ref="W28:X29"/>
    <mergeCell ref="Y28:Z29"/>
    <mergeCell ref="AA28:AB29"/>
    <mergeCell ref="AC28:AD29"/>
    <mergeCell ref="AE28:AF29"/>
    <mergeCell ref="O21:P22"/>
    <mergeCell ref="L23:N24"/>
    <mergeCell ref="O23:P24"/>
    <mergeCell ref="Q23:R24"/>
    <mergeCell ref="S23:T24"/>
    <mergeCell ref="U23:V24"/>
    <mergeCell ref="W23:X24"/>
    <mergeCell ref="B17:B18"/>
    <mergeCell ref="C17:E18"/>
    <mergeCell ref="B19:B20"/>
    <mergeCell ref="F19:H20"/>
    <mergeCell ref="B21:B22"/>
    <mergeCell ref="I21:K22"/>
    <mergeCell ref="B23:B24"/>
    <mergeCell ref="Q21:R22"/>
    <mergeCell ref="S21:T22"/>
    <mergeCell ref="U21:V22"/>
    <mergeCell ref="W21:X22"/>
    <mergeCell ref="O19:P20"/>
    <mergeCell ref="Q19:R20"/>
    <mergeCell ref="S19:T20"/>
    <mergeCell ref="U19:V20"/>
    <mergeCell ref="W19:X20"/>
    <mergeCell ref="O17:P18"/>
    <mergeCell ref="AE21:AF22"/>
    <mergeCell ref="Y23:Z24"/>
    <mergeCell ref="AA23:AB24"/>
    <mergeCell ref="AC23:AD24"/>
    <mergeCell ref="AE23:AF24"/>
    <mergeCell ref="AA15:AB16"/>
    <mergeCell ref="AC15:AD16"/>
    <mergeCell ref="AE15:AF16"/>
    <mergeCell ref="Y17:Z18"/>
    <mergeCell ref="AA17:AB18"/>
    <mergeCell ref="AC17:AD18"/>
    <mergeCell ref="AE17:AF18"/>
    <mergeCell ref="Y19:Z20"/>
    <mergeCell ref="AA19:AB20"/>
    <mergeCell ref="AC19:AD20"/>
    <mergeCell ref="AE19:AF20"/>
    <mergeCell ref="B11:B12"/>
    <mergeCell ref="W15:X16"/>
    <mergeCell ref="Y15:Z16"/>
    <mergeCell ref="O15:P16"/>
    <mergeCell ref="Q15:R16"/>
    <mergeCell ref="C14:M14"/>
    <mergeCell ref="B15:B16"/>
    <mergeCell ref="C15:E16"/>
    <mergeCell ref="F15:H16"/>
    <mergeCell ref="I15:K16"/>
    <mergeCell ref="L15:N16"/>
    <mergeCell ref="L11:N12"/>
    <mergeCell ref="B7:B8"/>
    <mergeCell ref="F7:H8"/>
    <mergeCell ref="O7:P8"/>
    <mergeCell ref="Q7:R8"/>
    <mergeCell ref="S7:T8"/>
    <mergeCell ref="U7:V8"/>
    <mergeCell ref="W7:X8"/>
    <mergeCell ref="Q17:R18"/>
    <mergeCell ref="S17:T18"/>
    <mergeCell ref="U17:V18"/>
    <mergeCell ref="W17:X18"/>
    <mergeCell ref="S15:T16"/>
    <mergeCell ref="U15:V16"/>
    <mergeCell ref="O14:Z14"/>
    <mergeCell ref="O9:P10"/>
    <mergeCell ref="O11:P12"/>
    <mergeCell ref="Q11:R12"/>
    <mergeCell ref="S11:T12"/>
    <mergeCell ref="U11:V12"/>
    <mergeCell ref="W11:X12"/>
    <mergeCell ref="Y11:Z12"/>
    <mergeCell ref="B9:B10"/>
    <mergeCell ref="I9:K10"/>
    <mergeCell ref="Q9:R10"/>
    <mergeCell ref="B3:B4"/>
    <mergeCell ref="C3:E4"/>
    <mergeCell ref="F3:H4"/>
    <mergeCell ref="I3:K4"/>
    <mergeCell ref="L3:N4"/>
    <mergeCell ref="O3:P4"/>
    <mergeCell ref="Y5:Z6"/>
    <mergeCell ref="AA5:AB6"/>
    <mergeCell ref="AC5:AD6"/>
    <mergeCell ref="Q3:R4"/>
    <mergeCell ref="S3:T4"/>
    <mergeCell ref="U3:V4"/>
    <mergeCell ref="W3:X4"/>
    <mergeCell ref="Y3:Z4"/>
    <mergeCell ref="AA3:AB4"/>
    <mergeCell ref="AC3:AD4"/>
    <mergeCell ref="B5:B6"/>
    <mergeCell ref="C5:E6"/>
    <mergeCell ref="O5:P6"/>
    <mergeCell ref="Q5:R6"/>
    <mergeCell ref="S5:T6"/>
    <mergeCell ref="U5:V6"/>
    <mergeCell ref="W5:X6"/>
    <mergeCell ref="C2:M2"/>
    <mergeCell ref="AA41:AB41"/>
    <mergeCell ref="AC41:AD41"/>
    <mergeCell ref="AE41:AF41"/>
    <mergeCell ref="L41:N41"/>
    <mergeCell ref="O41:P41"/>
    <mergeCell ref="Q41:R41"/>
    <mergeCell ref="S41:T41"/>
    <mergeCell ref="U41:V41"/>
    <mergeCell ref="W41:X41"/>
    <mergeCell ref="Y41:Z41"/>
    <mergeCell ref="F39:H39"/>
    <mergeCell ref="I40:K40"/>
    <mergeCell ref="O31:P31"/>
    <mergeCell ref="O32:P32"/>
    <mergeCell ref="L33:N33"/>
    <mergeCell ref="C35:M35"/>
    <mergeCell ref="W31:X31"/>
    <mergeCell ref="Y31:Z31"/>
    <mergeCell ref="AA31:AB31"/>
    <mergeCell ref="AC31:AD31"/>
    <mergeCell ref="AE31:AF31"/>
    <mergeCell ref="AE36:AF37"/>
    <mergeCell ref="AE5:AF6"/>
    <mergeCell ref="I32:K32"/>
    <mergeCell ref="F36:H37"/>
    <mergeCell ref="I36:K37"/>
    <mergeCell ref="O33:P33"/>
    <mergeCell ref="AE3:AF4"/>
    <mergeCell ref="Y7:Z8"/>
    <mergeCell ref="AA7:AB8"/>
    <mergeCell ref="AC7:AD8"/>
    <mergeCell ref="AE7:AF8"/>
    <mergeCell ref="Y9:Z10"/>
    <mergeCell ref="AA9:AB10"/>
    <mergeCell ref="AC9:AD10"/>
    <mergeCell ref="AE9:AF10"/>
    <mergeCell ref="AA11:AB12"/>
    <mergeCell ref="AC11:AD12"/>
    <mergeCell ref="AE11:AF12"/>
    <mergeCell ref="S9:T10"/>
    <mergeCell ref="U9:V10"/>
    <mergeCell ref="W9:X10"/>
    <mergeCell ref="Y21:Z22"/>
    <mergeCell ref="AA21:AB22"/>
    <mergeCell ref="Q33:R33"/>
    <mergeCell ref="S33:T33"/>
    <mergeCell ref="AC21:AD22"/>
    <mergeCell ref="B36:B37"/>
    <mergeCell ref="C36:E37"/>
    <mergeCell ref="C38:E38"/>
    <mergeCell ref="L36:N37"/>
    <mergeCell ref="O38:P38"/>
    <mergeCell ref="AC40:AD40"/>
    <mergeCell ref="AE40:AF40"/>
    <mergeCell ref="O40:P40"/>
    <mergeCell ref="Q40:R40"/>
    <mergeCell ref="S40:T40"/>
    <mergeCell ref="U40:V40"/>
    <mergeCell ref="W40:X40"/>
    <mergeCell ref="Y40:Z40"/>
    <mergeCell ref="AA40:AB40"/>
    <mergeCell ref="AA39:AB39"/>
    <mergeCell ref="AC39:AD39"/>
    <mergeCell ref="AE39:AF39"/>
    <mergeCell ref="Q39:R39"/>
    <mergeCell ref="S39:T39"/>
    <mergeCell ref="U39:V39"/>
    <mergeCell ref="W39:X39"/>
    <mergeCell ref="Y39:Z39"/>
    <mergeCell ref="O39:P39"/>
    <mergeCell ref="Q38:R38"/>
    <mergeCell ref="S38:T38"/>
    <mergeCell ref="U38:V38"/>
    <mergeCell ref="W38:X38"/>
    <mergeCell ref="AC38:AD38"/>
    <mergeCell ref="AE38:AF38"/>
    <mergeCell ref="U32:V32"/>
    <mergeCell ref="W32:X32"/>
    <mergeCell ref="U33:V33"/>
    <mergeCell ref="W33:X33"/>
    <mergeCell ref="Y33:Z33"/>
    <mergeCell ref="AA33:AB33"/>
    <mergeCell ref="Y38:Z38"/>
    <mergeCell ref="AA38:AB38"/>
  </mergeCells>
  <phoneticPr fontId="8"/>
  <pageMargins left="0.70866141732283472" right="0.7086614173228347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記入方法</vt:lpstr>
      <vt:lpstr>女ア・イ</vt:lpstr>
      <vt:lpstr>女ウ・エ</vt:lpstr>
      <vt:lpstr>女オ・カ・キ</vt:lpstr>
      <vt:lpstr>女ク・ケ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習志野台第二 小学校</dc:creator>
  <cp:lastModifiedBy>Administrator</cp:lastModifiedBy>
  <dcterms:created xsi:type="dcterms:W3CDTF">2021-07-10T08:43:14Z</dcterms:created>
  <dcterms:modified xsi:type="dcterms:W3CDTF">2021-07-27T08:16:57Z</dcterms:modified>
</cp:coreProperties>
</file>